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1955" activeTab="0"/>
  </bookViews>
  <sheets>
    <sheet name="W101-M20H" sheetId="1" r:id="rId1"/>
    <sheet name="W15N-M16H" sheetId="2" r:id="rId2"/>
    <sheet name="W20-M14H" sheetId="3" r:id="rId3"/>
  </sheets>
  <definedNames/>
  <calcPr fullCalcOnLoad="1"/>
</workbook>
</file>

<file path=xl/sharedStrings.xml><?xml version="1.0" encoding="utf-8"?>
<sst xmlns="http://schemas.openxmlformats.org/spreadsheetml/2006/main" count="141" uniqueCount="22">
  <si>
    <t>Preis/Leistung - Verhältnis in €/kN</t>
  </si>
  <si>
    <t>Wolf 101 /Z-9.1-757</t>
  </si>
  <si>
    <t>Preis €/m²:</t>
  </si>
  <si>
    <t>Durchschnitt</t>
  </si>
  <si>
    <t>€ / kN</t>
  </si>
  <si>
    <t>=</t>
  </si>
  <si>
    <t>Charakteristische Werte der Nageltragfähigkeit in N/cm² (nach Tabelle 2)</t>
  </si>
  <si>
    <t>b\a</t>
  </si>
  <si>
    <t>0°</t>
  </si>
  <si>
    <t>15°</t>
  </si>
  <si>
    <t>30°</t>
  </si>
  <si>
    <t>45°</t>
  </si>
  <si>
    <t>60°</t>
  </si>
  <si>
    <t>75°</t>
  </si>
  <si>
    <t>90°</t>
  </si>
  <si>
    <t>Preis €/kN :</t>
  </si>
  <si>
    <t>* Ihr Einkaufspreis (bitte eintragen)</t>
  </si>
  <si>
    <t>Wolf 15N /Z-9.1-755</t>
  </si>
  <si>
    <t>Mitek M16H / Z-9.1-762</t>
  </si>
  <si>
    <t>Mitek M20H /Z-9.1-761</t>
  </si>
  <si>
    <t>Wolf 20N /Z-9.1-756</t>
  </si>
  <si>
    <t>Mitek M14 / Z-9.1-759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</si>
</sst>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 *&quot;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GreekC"/>
      <family val="0"/>
    </font>
    <font>
      <sz val="8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name val="Greek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GreekC"/>
      <family val="0"/>
    </font>
    <font>
      <sz val="8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medium"/>
    </border>
    <border>
      <left/>
      <right/>
      <top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rgb="FF000000"/>
      </right>
      <top/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9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44" fillId="33" borderId="10" xfId="0" applyNumberFormat="1" applyFont="1" applyFill="1" applyBorder="1" applyAlignment="1" applyProtection="1">
      <alignment/>
      <protection locked="0"/>
    </xf>
    <xf numFmtId="0" fontId="45" fillId="6" borderId="11" xfId="0" applyFont="1" applyFill="1" applyBorder="1" applyAlignment="1" applyProtection="1">
      <alignment horizontal="center"/>
      <protection/>
    </xf>
    <xf numFmtId="0" fontId="0" fillId="6" borderId="12" xfId="0" applyFill="1" applyBorder="1" applyAlignment="1" applyProtection="1">
      <alignment horizontal="center"/>
      <protection/>
    </xf>
    <xf numFmtId="0" fontId="0" fillId="6" borderId="13" xfId="0" applyFill="1" applyBorder="1" applyAlignment="1" applyProtection="1">
      <alignment horizontal="center"/>
      <protection/>
    </xf>
    <xf numFmtId="0" fontId="0" fillId="6" borderId="14" xfId="0" applyFill="1" applyBorder="1" applyAlignment="1" applyProtection="1">
      <alignment horizontal="center"/>
      <protection/>
    </xf>
    <xf numFmtId="0" fontId="0" fillId="6" borderId="15" xfId="0" applyFill="1" applyBorder="1" applyAlignment="1" applyProtection="1">
      <alignment horizontal="center"/>
      <protection/>
    </xf>
    <xf numFmtId="0" fontId="0" fillId="6" borderId="16" xfId="0" applyFill="1" applyBorder="1" applyAlignment="1" applyProtection="1">
      <alignment horizontal="center"/>
      <protection/>
    </xf>
    <xf numFmtId="2" fontId="46" fillId="6" borderId="17" xfId="0" applyNumberFormat="1" applyFont="1" applyFill="1" applyBorder="1" applyAlignment="1" applyProtection="1">
      <alignment/>
      <protection/>
    </xf>
    <xf numFmtId="2" fontId="46" fillId="6" borderId="18" xfId="0" applyNumberFormat="1" applyFont="1" applyFill="1" applyBorder="1" applyAlignment="1" applyProtection="1">
      <alignment/>
      <protection/>
    </xf>
    <xf numFmtId="0" fontId="0" fillId="6" borderId="19" xfId="0" applyFill="1" applyBorder="1" applyAlignment="1" applyProtection="1">
      <alignment horizontal="center"/>
      <protection/>
    </xf>
    <xf numFmtId="0" fontId="0" fillId="6" borderId="20" xfId="0" applyFill="1" applyBorder="1" applyAlignment="1" applyProtection="1">
      <alignment horizontal="center"/>
      <protection/>
    </xf>
    <xf numFmtId="0" fontId="0" fillId="6" borderId="21" xfId="0" applyFill="1" applyBorder="1" applyAlignment="1" applyProtection="1">
      <alignment horizontal="center"/>
      <protection/>
    </xf>
    <xf numFmtId="2" fontId="46" fillId="6" borderId="22" xfId="0" applyNumberFormat="1" applyFont="1" applyFill="1" applyBorder="1" applyAlignment="1" applyProtection="1">
      <alignment/>
      <protection/>
    </xf>
    <xf numFmtId="1" fontId="0" fillId="6" borderId="23" xfId="0" applyNumberFormat="1" applyFill="1" applyBorder="1" applyAlignment="1" applyProtection="1">
      <alignment/>
      <protection/>
    </xf>
    <xf numFmtId="1" fontId="47" fillId="6" borderId="23" xfId="0" applyNumberFormat="1" applyFont="1" applyFill="1" applyBorder="1" applyAlignment="1" applyProtection="1">
      <alignment/>
      <protection/>
    </xf>
    <xf numFmtId="0" fontId="0" fillId="6" borderId="23" xfId="0" applyFill="1" applyBorder="1" applyAlignment="1" applyProtection="1">
      <alignment/>
      <protection/>
    </xf>
    <xf numFmtId="10" fontId="44" fillId="18" borderId="10" xfId="0" applyNumberFormat="1" applyFont="1" applyFill="1" applyBorder="1" applyAlignment="1" applyProtection="1">
      <alignment/>
      <protection/>
    </xf>
    <xf numFmtId="2" fontId="46" fillId="6" borderId="24" xfId="0" applyNumberFormat="1" applyFont="1" applyFill="1" applyBorder="1" applyAlignment="1" applyProtection="1">
      <alignment/>
      <protection/>
    </xf>
    <xf numFmtId="2" fontId="46" fillId="6" borderId="25" xfId="0" applyNumberFormat="1" applyFont="1" applyFill="1" applyBorder="1" applyAlignment="1" applyProtection="1">
      <alignment/>
      <protection/>
    </xf>
    <xf numFmtId="2" fontId="46" fillId="6" borderId="26" xfId="0" applyNumberFormat="1" applyFont="1" applyFill="1" applyBorder="1" applyAlignment="1" applyProtection="1">
      <alignment/>
      <protection/>
    </xf>
    <xf numFmtId="2" fontId="46" fillId="6" borderId="27" xfId="0" applyNumberFormat="1" applyFont="1" applyFill="1" applyBorder="1" applyAlignment="1" applyProtection="1">
      <alignment/>
      <protection/>
    </xf>
    <xf numFmtId="2" fontId="46" fillId="6" borderId="28" xfId="0" applyNumberFormat="1" applyFont="1" applyFill="1" applyBorder="1" applyAlignment="1" applyProtection="1">
      <alignment/>
      <protection/>
    </xf>
    <xf numFmtId="2" fontId="46" fillId="6" borderId="29" xfId="0" applyNumberFormat="1" applyFont="1" applyFill="1" applyBorder="1" applyAlignment="1" applyProtection="1">
      <alignment/>
      <protection/>
    </xf>
    <xf numFmtId="0" fontId="0" fillId="6" borderId="30" xfId="0" applyFill="1" applyBorder="1" applyAlignment="1" applyProtection="1">
      <alignment/>
      <protection/>
    </xf>
    <xf numFmtId="49" fontId="0" fillId="6" borderId="31" xfId="0" applyNumberFormat="1" applyFill="1" applyBorder="1" applyAlignment="1" applyProtection="1">
      <alignment/>
      <protection/>
    </xf>
    <xf numFmtId="0" fontId="0" fillId="6" borderId="32" xfId="0" applyFill="1" applyBorder="1" applyAlignment="1" applyProtection="1">
      <alignment/>
      <protection/>
    </xf>
    <xf numFmtId="0" fontId="0" fillId="6" borderId="33" xfId="0" applyFill="1" applyBorder="1" applyAlignment="1" applyProtection="1">
      <alignment/>
      <protection/>
    </xf>
    <xf numFmtId="2" fontId="46" fillId="6" borderId="0" xfId="0" applyNumberFormat="1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48" fillId="6" borderId="0" xfId="0" applyFont="1" applyFill="1" applyBorder="1" applyAlignment="1" applyProtection="1">
      <alignment/>
      <protection/>
    </xf>
    <xf numFmtId="1" fontId="0" fillId="6" borderId="0" xfId="0" applyNumberFormat="1" applyFill="1" applyBorder="1" applyAlignment="1" applyProtection="1">
      <alignment/>
      <protection/>
    </xf>
    <xf numFmtId="0" fontId="0" fillId="6" borderId="34" xfId="0" applyFill="1" applyBorder="1" applyAlignment="1" applyProtection="1">
      <alignment/>
      <protection/>
    </xf>
    <xf numFmtId="49" fontId="0" fillId="6" borderId="35" xfId="0" applyNumberFormat="1" applyFill="1" applyBorder="1" applyAlignment="1" applyProtection="1">
      <alignment/>
      <protection/>
    </xf>
    <xf numFmtId="0" fontId="49" fillId="6" borderId="35" xfId="0" applyFont="1" applyFill="1" applyBorder="1" applyAlignment="1" applyProtection="1">
      <alignment/>
      <protection/>
    </xf>
    <xf numFmtId="0" fontId="50" fillId="6" borderId="0" xfId="0" applyFont="1" applyFill="1" applyBorder="1" applyAlignment="1" applyProtection="1">
      <alignment horizontal="left"/>
      <protection/>
    </xf>
    <xf numFmtId="0" fontId="50" fillId="6" borderId="0" xfId="0" applyFont="1" applyFill="1" applyBorder="1" applyAlignment="1" applyProtection="1">
      <alignment/>
      <protection/>
    </xf>
    <xf numFmtId="0" fontId="50" fillId="6" borderId="0" xfId="0" applyFont="1" applyFill="1" applyBorder="1" applyAlignment="1" applyProtection="1">
      <alignment horizontal="center"/>
      <protection/>
    </xf>
    <xf numFmtId="2" fontId="50" fillId="6" borderId="0" xfId="0" applyNumberFormat="1" applyFont="1" applyFill="1" applyBorder="1" applyAlignment="1" applyProtection="1">
      <alignment/>
      <protection/>
    </xf>
    <xf numFmtId="0" fontId="48" fillId="6" borderId="0" xfId="0" applyFont="1" applyFill="1" applyBorder="1" applyAlignment="1" applyProtection="1">
      <alignment horizontal="right"/>
      <protection/>
    </xf>
    <xf numFmtId="0" fontId="51" fillId="6" borderId="0" xfId="0" applyFont="1" applyFill="1" applyBorder="1" applyAlignment="1" applyProtection="1">
      <alignment/>
      <protection/>
    </xf>
    <xf numFmtId="0" fontId="48" fillId="6" borderId="0" xfId="0" applyFont="1" applyFill="1" applyBorder="1" applyAlignment="1" applyProtection="1">
      <alignment horizontal="left"/>
      <protection/>
    </xf>
    <xf numFmtId="0" fontId="0" fillId="6" borderId="35" xfId="0" applyFill="1" applyBorder="1" applyAlignment="1" applyProtection="1">
      <alignment/>
      <protection/>
    </xf>
    <xf numFmtId="0" fontId="0" fillId="6" borderId="36" xfId="0" applyFill="1" applyBorder="1" applyAlignment="1" applyProtection="1">
      <alignment/>
      <protection/>
    </xf>
    <xf numFmtId="0" fontId="0" fillId="6" borderId="37" xfId="0" applyFill="1" applyBorder="1" applyAlignment="1" applyProtection="1">
      <alignment/>
      <protection/>
    </xf>
    <xf numFmtId="0" fontId="0" fillId="6" borderId="38" xfId="0" applyFill="1" applyBorder="1" applyAlignment="1" applyProtection="1">
      <alignment/>
      <protection/>
    </xf>
    <xf numFmtId="0" fontId="49" fillId="34" borderId="35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2" fontId="46" fillId="34" borderId="0" xfId="0" applyNumberFormat="1" applyFont="1" applyFill="1" applyBorder="1" applyAlignment="1" applyProtection="1">
      <alignment/>
      <protection/>
    </xf>
    <xf numFmtId="10" fontId="0" fillId="6" borderId="0" xfId="0" applyNumberFormat="1" applyFill="1" applyBorder="1" applyAlignment="1" applyProtection="1">
      <alignment/>
      <protection/>
    </xf>
    <xf numFmtId="0" fontId="0" fillId="6" borderId="39" xfId="0" applyFill="1" applyBorder="1" applyAlignment="1" applyProtection="1">
      <alignment/>
      <protection/>
    </xf>
    <xf numFmtId="0" fontId="52" fillId="6" borderId="34" xfId="0" applyFont="1" applyFill="1" applyBorder="1" applyAlignment="1" applyProtection="1">
      <alignment horizontal="center"/>
      <protection/>
    </xf>
    <xf numFmtId="0" fontId="49" fillId="35" borderId="35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2" fontId="46" fillId="35" borderId="0" xfId="0" applyNumberFormat="1" applyFont="1" applyFill="1" applyBorder="1" applyAlignment="1" applyProtection="1">
      <alignment/>
      <protection/>
    </xf>
    <xf numFmtId="10" fontId="44" fillId="15" borderId="10" xfId="0" applyNumberFormat="1" applyFont="1" applyFill="1" applyBorder="1" applyAlignment="1" applyProtection="1">
      <alignment/>
      <protection/>
    </xf>
    <xf numFmtId="49" fontId="0" fillId="3" borderId="31" xfId="0" applyNumberFormat="1" applyFill="1" applyBorder="1" applyAlignment="1" applyProtection="1">
      <alignment/>
      <protection/>
    </xf>
    <xf numFmtId="0" fontId="0" fillId="3" borderId="32" xfId="0" applyFill="1" applyBorder="1" applyAlignment="1" applyProtection="1">
      <alignment/>
      <protection/>
    </xf>
    <xf numFmtId="0" fontId="0" fillId="3" borderId="33" xfId="0" applyFill="1" applyBorder="1" applyAlignment="1" applyProtection="1">
      <alignment/>
      <protection/>
    </xf>
    <xf numFmtId="2" fontId="46" fillId="3" borderId="0" xfId="0" applyNumberFormat="1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48" fillId="3" borderId="0" xfId="0" applyFont="1" applyFill="1" applyBorder="1" applyAlignment="1" applyProtection="1">
      <alignment/>
      <protection/>
    </xf>
    <xf numFmtId="1" fontId="0" fillId="3" borderId="0" xfId="0" applyNumberFormat="1" applyFill="1" applyBorder="1" applyAlignment="1" applyProtection="1">
      <alignment/>
      <protection/>
    </xf>
    <xf numFmtId="1" fontId="0" fillId="3" borderId="23" xfId="0" applyNumberFormat="1" applyFill="1" applyBorder="1" applyAlignment="1" applyProtection="1">
      <alignment/>
      <protection/>
    </xf>
    <xf numFmtId="1" fontId="47" fillId="3" borderId="23" xfId="0" applyNumberFormat="1" applyFont="1" applyFill="1" applyBorder="1" applyAlignment="1" applyProtection="1">
      <alignment/>
      <protection/>
    </xf>
    <xf numFmtId="0" fontId="0" fillId="3" borderId="23" xfId="0" applyFill="1" applyBorder="1" applyAlignment="1" applyProtection="1">
      <alignment/>
      <protection/>
    </xf>
    <xf numFmtId="0" fontId="0" fillId="3" borderId="39" xfId="0" applyFill="1" applyBorder="1" applyAlignment="1" applyProtection="1">
      <alignment/>
      <protection/>
    </xf>
    <xf numFmtId="0" fontId="0" fillId="3" borderId="34" xfId="0" applyFill="1" applyBorder="1" applyAlignment="1" applyProtection="1">
      <alignment/>
      <protection/>
    </xf>
    <xf numFmtId="49" fontId="0" fillId="3" borderId="35" xfId="0" applyNumberFormat="1" applyFill="1" applyBorder="1" applyAlignment="1" applyProtection="1">
      <alignment/>
      <protection/>
    </xf>
    <xf numFmtId="0" fontId="0" fillId="3" borderId="30" xfId="0" applyFill="1" applyBorder="1" applyAlignment="1" applyProtection="1">
      <alignment/>
      <protection/>
    </xf>
    <xf numFmtId="0" fontId="49" fillId="3" borderId="35" xfId="0" applyFont="1" applyFill="1" applyBorder="1" applyAlignment="1" applyProtection="1">
      <alignment/>
      <protection/>
    </xf>
    <xf numFmtId="0" fontId="50" fillId="3" borderId="0" xfId="0" applyFont="1" applyFill="1" applyBorder="1" applyAlignment="1" applyProtection="1">
      <alignment horizontal="left"/>
      <protection/>
    </xf>
    <xf numFmtId="0" fontId="50" fillId="3" borderId="0" xfId="0" applyFont="1" applyFill="1" applyBorder="1" applyAlignment="1" applyProtection="1">
      <alignment/>
      <protection/>
    </xf>
    <xf numFmtId="0" fontId="50" fillId="3" borderId="0" xfId="0" applyFont="1" applyFill="1" applyBorder="1" applyAlignment="1" applyProtection="1">
      <alignment horizontal="center"/>
      <protection/>
    </xf>
    <xf numFmtId="2" fontId="50" fillId="3" borderId="0" xfId="0" applyNumberFormat="1" applyFont="1" applyFill="1" applyBorder="1" applyAlignment="1" applyProtection="1">
      <alignment/>
      <protection/>
    </xf>
    <xf numFmtId="0" fontId="48" fillId="3" borderId="0" xfId="0" applyFont="1" applyFill="1" applyBorder="1" applyAlignment="1" applyProtection="1">
      <alignment horizontal="right"/>
      <protection/>
    </xf>
    <xf numFmtId="10" fontId="0" fillId="3" borderId="0" xfId="0" applyNumberFormat="1" applyFill="1" applyBorder="1" applyAlignment="1" applyProtection="1">
      <alignment/>
      <protection/>
    </xf>
    <xf numFmtId="0" fontId="52" fillId="3" borderId="34" xfId="0" applyFont="1" applyFill="1" applyBorder="1" applyAlignment="1" applyProtection="1">
      <alignment horizontal="center"/>
      <protection/>
    </xf>
    <xf numFmtId="0" fontId="51" fillId="3" borderId="0" xfId="0" applyFont="1" applyFill="1" applyBorder="1" applyAlignment="1" applyProtection="1">
      <alignment/>
      <protection/>
    </xf>
    <xf numFmtId="0" fontId="48" fillId="3" borderId="0" xfId="0" applyFont="1" applyFill="1" applyBorder="1" applyAlignment="1" applyProtection="1">
      <alignment horizontal="left"/>
      <protection/>
    </xf>
    <xf numFmtId="2" fontId="46" fillId="3" borderId="17" xfId="0" applyNumberFormat="1" applyFont="1" applyFill="1" applyBorder="1" applyAlignment="1" applyProtection="1">
      <alignment/>
      <protection/>
    </xf>
    <xf numFmtId="2" fontId="46" fillId="3" borderId="24" xfId="0" applyNumberFormat="1" applyFont="1" applyFill="1" applyBorder="1" applyAlignment="1" applyProtection="1">
      <alignment/>
      <protection/>
    </xf>
    <xf numFmtId="2" fontId="46" fillId="3" borderId="25" xfId="0" applyNumberFormat="1" applyFont="1" applyFill="1" applyBorder="1" applyAlignment="1" applyProtection="1">
      <alignment/>
      <protection/>
    </xf>
    <xf numFmtId="2" fontId="46" fillId="3" borderId="18" xfId="0" applyNumberFormat="1" applyFont="1" applyFill="1" applyBorder="1" applyAlignment="1" applyProtection="1">
      <alignment/>
      <protection/>
    </xf>
    <xf numFmtId="2" fontId="46" fillId="3" borderId="26" xfId="0" applyNumberFormat="1" applyFont="1" applyFill="1" applyBorder="1" applyAlignment="1" applyProtection="1">
      <alignment/>
      <protection/>
    </xf>
    <xf numFmtId="2" fontId="46" fillId="3" borderId="27" xfId="0" applyNumberFormat="1" applyFont="1" applyFill="1" applyBorder="1" applyAlignment="1" applyProtection="1">
      <alignment/>
      <protection/>
    </xf>
    <xf numFmtId="2" fontId="46" fillId="3" borderId="22" xfId="0" applyNumberFormat="1" applyFont="1" applyFill="1" applyBorder="1" applyAlignment="1" applyProtection="1">
      <alignment/>
      <protection/>
    </xf>
    <xf numFmtId="2" fontId="46" fillId="3" borderId="28" xfId="0" applyNumberFormat="1" applyFont="1" applyFill="1" applyBorder="1" applyAlignment="1" applyProtection="1">
      <alignment/>
      <protection/>
    </xf>
    <xf numFmtId="2" fontId="46" fillId="3" borderId="29" xfId="0" applyNumberFormat="1" applyFont="1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6" xfId="0" applyFill="1" applyBorder="1" applyAlignment="1" applyProtection="1">
      <alignment/>
      <protection/>
    </xf>
    <xf numFmtId="0" fontId="0" fillId="3" borderId="37" xfId="0" applyFill="1" applyBorder="1" applyAlignment="1" applyProtection="1">
      <alignment/>
      <protection/>
    </xf>
    <xf numFmtId="0" fontId="0" fillId="3" borderId="38" xfId="0" applyFill="1" applyBorder="1" applyAlignment="1" applyProtection="1">
      <alignment/>
      <protection/>
    </xf>
    <xf numFmtId="164" fontId="44" fillId="36" borderId="10" xfId="0" applyNumberFormat="1" applyFont="1" applyFill="1" applyBorder="1" applyAlignment="1" applyProtection="1">
      <alignment/>
      <protection locked="0"/>
    </xf>
    <xf numFmtId="164" fontId="44" fillId="37" borderId="10" xfId="0" applyNumberFormat="1" applyFont="1" applyFill="1" applyBorder="1" applyAlignment="1" applyProtection="1">
      <alignment/>
      <protection locked="0"/>
    </xf>
    <xf numFmtId="0" fontId="26" fillId="3" borderId="17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49" fillId="38" borderId="35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2" fontId="46" fillId="38" borderId="0" xfId="0" applyNumberFormat="1" applyFont="1" applyFill="1" applyBorder="1" applyAlignment="1" applyProtection="1">
      <alignment/>
      <protection/>
    </xf>
    <xf numFmtId="10" fontId="44" fillId="16" borderId="10" xfId="0" applyNumberFormat="1" applyFont="1" applyFill="1" applyBorder="1" applyAlignment="1" applyProtection="1">
      <alignment/>
      <protection/>
    </xf>
    <xf numFmtId="49" fontId="0" fillId="4" borderId="31" xfId="0" applyNumberFormat="1" applyFill="1" applyBorder="1" applyAlignment="1" applyProtection="1">
      <alignment/>
      <protection/>
    </xf>
    <xf numFmtId="0" fontId="0" fillId="4" borderId="32" xfId="0" applyFill="1" applyBorder="1" applyAlignment="1" applyProtection="1">
      <alignment/>
      <protection/>
    </xf>
    <xf numFmtId="0" fontId="0" fillId="4" borderId="33" xfId="0" applyFill="1" applyBorder="1" applyAlignment="1" applyProtection="1">
      <alignment/>
      <protection/>
    </xf>
    <xf numFmtId="2" fontId="46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48" fillId="4" borderId="0" xfId="0" applyFont="1" applyFill="1" applyBorder="1" applyAlignment="1" applyProtection="1">
      <alignment/>
      <protection/>
    </xf>
    <xf numFmtId="1" fontId="0" fillId="4" borderId="0" xfId="0" applyNumberFormat="1" applyFill="1" applyBorder="1" applyAlignment="1" applyProtection="1">
      <alignment/>
      <protection/>
    </xf>
    <xf numFmtId="1" fontId="0" fillId="4" borderId="23" xfId="0" applyNumberFormat="1" applyFill="1" applyBorder="1" applyAlignment="1" applyProtection="1">
      <alignment/>
      <protection/>
    </xf>
    <xf numFmtId="1" fontId="47" fillId="4" borderId="23" xfId="0" applyNumberFormat="1" applyFont="1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0" fontId="0" fillId="4" borderId="34" xfId="0" applyFill="1" applyBorder="1" applyAlignment="1" applyProtection="1">
      <alignment/>
      <protection/>
    </xf>
    <xf numFmtId="49" fontId="0" fillId="4" borderId="35" xfId="0" applyNumberFormat="1" applyFill="1" applyBorder="1" applyAlignment="1" applyProtection="1">
      <alignment/>
      <protection/>
    </xf>
    <xf numFmtId="0" fontId="0" fillId="4" borderId="30" xfId="0" applyFill="1" applyBorder="1" applyAlignment="1" applyProtection="1">
      <alignment/>
      <protection/>
    </xf>
    <xf numFmtId="0" fontId="49" fillId="4" borderId="35" xfId="0" applyFont="1" applyFill="1" applyBorder="1" applyAlignment="1" applyProtection="1">
      <alignment/>
      <protection/>
    </xf>
    <xf numFmtId="0" fontId="50" fillId="4" borderId="0" xfId="0" applyFont="1" applyFill="1" applyBorder="1" applyAlignment="1" applyProtection="1">
      <alignment horizontal="left"/>
      <protection/>
    </xf>
    <xf numFmtId="0" fontId="50" fillId="4" borderId="0" xfId="0" applyFont="1" applyFill="1" applyBorder="1" applyAlignment="1" applyProtection="1">
      <alignment/>
      <protection/>
    </xf>
    <xf numFmtId="0" fontId="50" fillId="4" borderId="0" xfId="0" applyFont="1" applyFill="1" applyBorder="1" applyAlignment="1" applyProtection="1">
      <alignment horizontal="center"/>
      <protection/>
    </xf>
    <xf numFmtId="2" fontId="50" fillId="4" borderId="0" xfId="0" applyNumberFormat="1" applyFont="1" applyFill="1" applyBorder="1" applyAlignment="1" applyProtection="1">
      <alignment/>
      <protection/>
    </xf>
    <xf numFmtId="0" fontId="48" fillId="4" borderId="0" xfId="0" applyFont="1" applyFill="1" applyBorder="1" applyAlignment="1" applyProtection="1">
      <alignment horizontal="right"/>
      <protection/>
    </xf>
    <xf numFmtId="10" fontId="0" fillId="4" borderId="0" xfId="0" applyNumberFormat="1" applyFill="1" applyBorder="1" applyAlignment="1" applyProtection="1">
      <alignment/>
      <protection/>
    </xf>
    <xf numFmtId="0" fontId="52" fillId="4" borderId="34" xfId="0" applyFont="1" applyFill="1" applyBorder="1" applyAlignment="1" applyProtection="1">
      <alignment horizontal="center"/>
      <protection/>
    </xf>
    <xf numFmtId="0" fontId="51" fillId="4" borderId="0" xfId="0" applyFont="1" applyFill="1" applyBorder="1" applyAlignment="1" applyProtection="1">
      <alignment/>
      <protection/>
    </xf>
    <xf numFmtId="0" fontId="26" fillId="4" borderId="17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48" fillId="4" borderId="0" xfId="0" applyFont="1" applyFill="1" applyBorder="1" applyAlignment="1" applyProtection="1">
      <alignment horizontal="left"/>
      <protection/>
    </xf>
    <xf numFmtId="0" fontId="0" fillId="4" borderId="18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2" fontId="46" fillId="4" borderId="17" xfId="0" applyNumberFormat="1" applyFont="1" applyFill="1" applyBorder="1" applyAlignment="1" applyProtection="1">
      <alignment/>
      <protection/>
    </xf>
    <xf numFmtId="2" fontId="46" fillId="4" borderId="24" xfId="0" applyNumberFormat="1" applyFont="1" applyFill="1" applyBorder="1" applyAlignment="1" applyProtection="1">
      <alignment/>
      <protection/>
    </xf>
    <xf numFmtId="2" fontId="46" fillId="4" borderId="25" xfId="0" applyNumberFormat="1" applyFont="1" applyFill="1" applyBorder="1" applyAlignment="1" applyProtection="1">
      <alignment/>
      <protection/>
    </xf>
    <xf numFmtId="2" fontId="46" fillId="4" borderId="18" xfId="0" applyNumberFormat="1" applyFont="1" applyFill="1" applyBorder="1" applyAlignment="1" applyProtection="1">
      <alignment/>
      <protection/>
    </xf>
    <xf numFmtId="2" fontId="46" fillId="4" borderId="26" xfId="0" applyNumberFormat="1" applyFont="1" applyFill="1" applyBorder="1" applyAlignment="1" applyProtection="1">
      <alignment/>
      <protection/>
    </xf>
    <xf numFmtId="2" fontId="46" fillId="4" borderId="27" xfId="0" applyNumberFormat="1" applyFont="1" applyFill="1" applyBorder="1" applyAlignment="1" applyProtection="1">
      <alignment/>
      <protection/>
    </xf>
    <xf numFmtId="0" fontId="0" fillId="4" borderId="22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2" fontId="46" fillId="4" borderId="22" xfId="0" applyNumberFormat="1" applyFont="1" applyFill="1" applyBorder="1" applyAlignment="1" applyProtection="1">
      <alignment/>
      <protection/>
    </xf>
    <xf numFmtId="2" fontId="46" fillId="4" borderId="28" xfId="0" applyNumberFormat="1" applyFont="1" applyFill="1" applyBorder="1" applyAlignment="1" applyProtection="1">
      <alignment/>
      <protection/>
    </xf>
    <xf numFmtId="2" fontId="46" fillId="4" borderId="29" xfId="0" applyNumberFormat="1" applyFont="1" applyFill="1" applyBorder="1" applyAlignment="1" applyProtection="1">
      <alignment/>
      <protection/>
    </xf>
    <xf numFmtId="0" fontId="0" fillId="4" borderId="35" xfId="0" applyFill="1" applyBorder="1" applyAlignment="1" applyProtection="1">
      <alignment/>
      <protection/>
    </xf>
    <xf numFmtId="0" fontId="0" fillId="4" borderId="36" xfId="0" applyFill="1" applyBorder="1" applyAlignment="1" applyProtection="1">
      <alignment/>
      <protection/>
    </xf>
    <xf numFmtId="0" fontId="0" fillId="4" borderId="3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U31"/>
  <sheetViews>
    <sheetView tabSelected="1" zoomScalePageLayoutView="0" workbookViewId="0" topLeftCell="A4">
      <selection activeCell="X8" sqref="X8"/>
    </sheetView>
  </sheetViews>
  <sheetFormatPr defaultColWidth="11.421875" defaultRowHeight="15"/>
  <cols>
    <col min="1" max="18" width="6.7109375" style="1" customWidth="1"/>
    <col min="19" max="19" width="2.8515625" style="1" customWidth="1"/>
    <col min="20" max="20" width="9.00390625" style="1" customWidth="1"/>
    <col min="21" max="21" width="11.421875" style="1" customWidth="1"/>
    <col min="22" max="16384" width="11.421875" style="1" customWidth="1"/>
  </cols>
  <sheetData>
    <row r="1" spans="1:2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20.25">
      <c r="A2" s="47" t="s">
        <v>0</v>
      </c>
      <c r="B2" s="48"/>
      <c r="C2" s="49"/>
      <c r="D2" s="49"/>
      <c r="E2" s="49"/>
      <c r="F2" s="49"/>
      <c r="G2" s="49"/>
      <c r="H2" s="49"/>
      <c r="I2" s="29"/>
      <c r="J2" s="30"/>
      <c r="K2" s="30"/>
      <c r="L2" s="31"/>
      <c r="M2" s="32"/>
      <c r="N2" s="15"/>
      <c r="O2" s="16" t="s">
        <v>16</v>
      </c>
      <c r="P2" s="17"/>
      <c r="Q2" s="17"/>
      <c r="R2" s="51"/>
      <c r="S2" s="51"/>
      <c r="T2" s="51"/>
      <c r="U2" s="33"/>
    </row>
    <row r="3" spans="1:21" ht="15.75" thickBot="1">
      <c r="A3" s="3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5"/>
      <c r="N3" s="30"/>
      <c r="O3" s="30"/>
      <c r="P3" s="30"/>
      <c r="Q3" s="30"/>
      <c r="R3" s="30"/>
      <c r="S3" s="30"/>
      <c r="T3" s="30"/>
      <c r="U3" s="33"/>
    </row>
    <row r="4" spans="1:21" ht="21" thickBot="1">
      <c r="A4" s="35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6" t="s">
        <v>2</v>
      </c>
      <c r="L4" s="37"/>
      <c r="M4" s="2">
        <v>18.45</v>
      </c>
      <c r="N4" s="30"/>
      <c r="O4" s="38" t="s">
        <v>3</v>
      </c>
      <c r="P4" s="37"/>
      <c r="Q4" s="39">
        <f>SUM(L$6:R$6)/7</f>
        <v>0.968470471129281</v>
      </c>
      <c r="R4" s="37" t="s">
        <v>4</v>
      </c>
      <c r="S4" s="40" t="s">
        <v>5</v>
      </c>
      <c r="T4" s="18" t="str">
        <f>IF(Q4&lt;Q19,"100%",Q4/Q19)</f>
        <v>100%</v>
      </c>
      <c r="U4" s="33"/>
    </row>
    <row r="5" spans="1:21" ht="15">
      <c r="A5" s="34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0">
        <f>IF(M4&lt;M19,1-T4/T19,T4-T19)</f>
        <v>0.17058435228444713</v>
      </c>
      <c r="U5" s="52" t="str">
        <f>IF(Q4&gt;Q19,"schlechter","besser")</f>
        <v>besser</v>
      </c>
    </row>
    <row r="6" spans="1:21" ht="15">
      <c r="A6" s="34"/>
      <c r="B6" s="31" t="s">
        <v>6</v>
      </c>
      <c r="C6" s="30"/>
      <c r="D6" s="30"/>
      <c r="E6" s="30"/>
      <c r="F6" s="30"/>
      <c r="G6" s="30"/>
      <c r="H6" s="30"/>
      <c r="I6" s="30"/>
      <c r="J6" s="30"/>
      <c r="K6" s="30"/>
      <c r="L6" s="41">
        <f>SUM(L9:L15)/7</f>
        <v>0.9628158491755013</v>
      </c>
      <c r="M6" s="41">
        <f aca="true" t="shared" si="0" ref="M6:R6">SUM(M9:M15)/7</f>
        <v>0.9609495555660862</v>
      </c>
      <c r="N6" s="41">
        <f t="shared" si="0"/>
        <v>0.9583341736353089</v>
      </c>
      <c r="O6" s="41">
        <f t="shared" si="0"/>
        <v>0.968580463092481</v>
      </c>
      <c r="P6" s="41">
        <f t="shared" si="0"/>
        <v>0.9803258568383612</v>
      </c>
      <c r="Q6" s="41">
        <f t="shared" si="0"/>
        <v>0.9768375602741264</v>
      </c>
      <c r="R6" s="41">
        <f t="shared" si="0"/>
        <v>0.9714498393231015</v>
      </c>
      <c r="S6" s="30"/>
      <c r="T6" s="30"/>
      <c r="U6" s="33"/>
    </row>
    <row r="7" spans="1:21" ht="15.75" thickBot="1">
      <c r="A7" s="34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3"/>
    </row>
    <row r="8" spans="1:21" ht="17.25" thickBot="1">
      <c r="A8" s="34"/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5" t="s">
        <v>14</v>
      </c>
      <c r="J8" s="30"/>
      <c r="K8" s="42" t="s">
        <v>15</v>
      </c>
      <c r="L8" s="30"/>
      <c r="M8" s="30"/>
      <c r="N8" s="30"/>
      <c r="O8" s="30"/>
      <c r="P8" s="30"/>
      <c r="Q8" s="30"/>
      <c r="R8" s="30"/>
      <c r="S8" s="30"/>
      <c r="T8" s="30"/>
      <c r="U8" s="33"/>
    </row>
    <row r="9" spans="1:21" ht="15">
      <c r="A9" s="34"/>
      <c r="B9" s="6" t="s">
        <v>8</v>
      </c>
      <c r="C9" s="7">
        <v>294</v>
      </c>
      <c r="D9" s="7">
        <v>294</v>
      </c>
      <c r="E9" s="7">
        <v>295</v>
      </c>
      <c r="F9" s="7">
        <v>280</v>
      </c>
      <c r="G9" s="7">
        <v>264</v>
      </c>
      <c r="H9" s="7">
        <v>268</v>
      </c>
      <c r="I9" s="8">
        <v>272</v>
      </c>
      <c r="J9" s="30"/>
      <c r="K9" s="30"/>
      <c r="L9" s="9">
        <f>$M$4/C9*10</f>
        <v>0.6275510204081634</v>
      </c>
      <c r="M9" s="19">
        <f aca="true" t="shared" si="1" ref="M9:R9">$M$4/D9*10</f>
        <v>0.6275510204081634</v>
      </c>
      <c r="N9" s="19">
        <f t="shared" si="1"/>
        <v>0.6254237288135593</v>
      </c>
      <c r="O9" s="19">
        <f t="shared" si="1"/>
        <v>0.6589285714285714</v>
      </c>
      <c r="P9" s="19">
        <f t="shared" si="1"/>
        <v>0.6988636363636364</v>
      </c>
      <c r="Q9" s="19">
        <f t="shared" si="1"/>
        <v>0.6884328358208955</v>
      </c>
      <c r="R9" s="20">
        <f t="shared" si="1"/>
        <v>0.6783088235294117</v>
      </c>
      <c r="S9" s="30"/>
      <c r="T9" s="30"/>
      <c r="U9" s="33"/>
    </row>
    <row r="10" spans="1:21" ht="15">
      <c r="A10" s="34"/>
      <c r="B10" s="6" t="s">
        <v>9</v>
      </c>
      <c r="C10" s="7">
        <v>259</v>
      </c>
      <c r="D10" s="7">
        <v>260</v>
      </c>
      <c r="E10" s="7">
        <v>261</v>
      </c>
      <c r="F10" s="7">
        <v>252</v>
      </c>
      <c r="G10" s="7">
        <v>242</v>
      </c>
      <c r="H10" s="7">
        <v>245</v>
      </c>
      <c r="I10" s="8">
        <v>249</v>
      </c>
      <c r="J10" s="30"/>
      <c r="K10" s="30"/>
      <c r="L10" s="10">
        <f aca="true" t="shared" si="2" ref="L10:L15">$M$4/C10*10</f>
        <v>0.7123552123552124</v>
      </c>
      <c r="M10" s="21">
        <f aca="true" t="shared" si="3" ref="M10:M15">$M$4/D10*10</f>
        <v>0.7096153846153846</v>
      </c>
      <c r="N10" s="21">
        <f aca="true" t="shared" si="4" ref="N10:N15">$M$4/E10*10</f>
        <v>0.7068965517241379</v>
      </c>
      <c r="O10" s="21">
        <f aca="true" t="shared" si="5" ref="O10:O15">$M$4/F10*10</f>
        <v>0.7321428571428572</v>
      </c>
      <c r="P10" s="21">
        <f aca="true" t="shared" si="6" ref="P10:P15">$M$4/G10*10</f>
        <v>0.7623966942148761</v>
      </c>
      <c r="Q10" s="21">
        <f aca="true" t="shared" si="7" ref="Q10:Q15">$M$4/H10*10</f>
        <v>0.753061224489796</v>
      </c>
      <c r="R10" s="22">
        <f aca="true" t="shared" si="8" ref="R10:R15">$M$4/I10*10</f>
        <v>0.7409638554216867</v>
      </c>
      <c r="S10" s="30"/>
      <c r="T10" s="30"/>
      <c r="U10" s="33"/>
    </row>
    <row r="11" spans="1:21" ht="15">
      <c r="A11" s="34"/>
      <c r="B11" s="6" t="s">
        <v>10</v>
      </c>
      <c r="C11" s="7">
        <v>224</v>
      </c>
      <c r="D11" s="7">
        <v>225</v>
      </c>
      <c r="E11" s="7">
        <v>227</v>
      </c>
      <c r="F11" s="7">
        <v>223</v>
      </c>
      <c r="G11" s="7">
        <v>220</v>
      </c>
      <c r="H11" s="7">
        <v>222</v>
      </c>
      <c r="I11" s="8">
        <v>225</v>
      </c>
      <c r="J11" s="30"/>
      <c r="K11" s="30"/>
      <c r="L11" s="10">
        <f t="shared" si="2"/>
        <v>0.8236607142857143</v>
      </c>
      <c r="M11" s="21">
        <f t="shared" si="3"/>
        <v>0.8200000000000001</v>
      </c>
      <c r="N11" s="21">
        <f t="shared" si="4"/>
        <v>0.8127753303964758</v>
      </c>
      <c r="O11" s="21">
        <f t="shared" si="5"/>
        <v>0.827354260089686</v>
      </c>
      <c r="P11" s="21">
        <f t="shared" si="6"/>
        <v>0.8386363636363636</v>
      </c>
      <c r="Q11" s="21">
        <f t="shared" si="7"/>
        <v>0.831081081081081</v>
      </c>
      <c r="R11" s="22">
        <f t="shared" si="8"/>
        <v>0.8200000000000001</v>
      </c>
      <c r="S11" s="30"/>
      <c r="T11" s="30"/>
      <c r="U11" s="33"/>
    </row>
    <row r="12" spans="1:21" ht="15">
      <c r="A12" s="34"/>
      <c r="B12" s="6" t="s">
        <v>11</v>
      </c>
      <c r="C12" s="7">
        <v>189</v>
      </c>
      <c r="D12" s="7">
        <v>191</v>
      </c>
      <c r="E12" s="7">
        <v>193</v>
      </c>
      <c r="F12" s="7">
        <v>195</v>
      </c>
      <c r="G12" s="7">
        <v>197</v>
      </c>
      <c r="H12" s="7">
        <v>199</v>
      </c>
      <c r="I12" s="8">
        <v>201</v>
      </c>
      <c r="J12" s="30"/>
      <c r="K12" s="30"/>
      <c r="L12" s="10">
        <f t="shared" si="2"/>
        <v>0.9761904761904762</v>
      </c>
      <c r="M12" s="21">
        <f t="shared" si="3"/>
        <v>0.9659685863874345</v>
      </c>
      <c r="N12" s="21">
        <f t="shared" si="4"/>
        <v>0.9559585492227979</v>
      </c>
      <c r="O12" s="21">
        <f t="shared" si="5"/>
        <v>0.9461538461538461</v>
      </c>
      <c r="P12" s="21">
        <f t="shared" si="6"/>
        <v>0.9365482233502538</v>
      </c>
      <c r="Q12" s="21">
        <f t="shared" si="7"/>
        <v>0.9271356783919598</v>
      </c>
      <c r="R12" s="22">
        <f t="shared" si="8"/>
        <v>0.9179104477611939</v>
      </c>
      <c r="S12" s="30"/>
      <c r="T12" s="30"/>
      <c r="U12" s="33"/>
    </row>
    <row r="13" spans="1:21" ht="15">
      <c r="A13" s="34"/>
      <c r="B13" s="6" t="s">
        <v>12</v>
      </c>
      <c r="C13" s="7">
        <v>172</v>
      </c>
      <c r="D13" s="7">
        <v>173</v>
      </c>
      <c r="E13" s="7">
        <v>174</v>
      </c>
      <c r="F13" s="7">
        <v>176</v>
      </c>
      <c r="G13" s="7">
        <v>176</v>
      </c>
      <c r="H13" s="7">
        <v>177</v>
      </c>
      <c r="I13" s="8">
        <v>178</v>
      </c>
      <c r="J13" s="30"/>
      <c r="K13" s="30"/>
      <c r="L13" s="10">
        <f t="shared" si="2"/>
        <v>1.072674418604651</v>
      </c>
      <c r="M13" s="21">
        <f t="shared" si="3"/>
        <v>1.0664739884393064</v>
      </c>
      <c r="N13" s="21">
        <f t="shared" si="4"/>
        <v>1.0603448275862069</v>
      </c>
      <c r="O13" s="21">
        <f t="shared" si="5"/>
        <v>1.0482954545454546</v>
      </c>
      <c r="P13" s="21">
        <f t="shared" si="6"/>
        <v>1.0482954545454546</v>
      </c>
      <c r="Q13" s="21">
        <f t="shared" si="7"/>
        <v>1.042372881355932</v>
      </c>
      <c r="R13" s="22">
        <f t="shared" si="8"/>
        <v>1.0365168539325842</v>
      </c>
      <c r="S13" s="30"/>
      <c r="T13" s="30"/>
      <c r="U13" s="33"/>
    </row>
    <row r="14" spans="1:21" ht="15">
      <c r="A14" s="34"/>
      <c r="B14" s="6" t="s">
        <v>13</v>
      </c>
      <c r="C14" s="7">
        <v>155</v>
      </c>
      <c r="D14" s="7">
        <v>155</v>
      </c>
      <c r="E14" s="7">
        <v>155</v>
      </c>
      <c r="F14" s="7">
        <v>155</v>
      </c>
      <c r="G14" s="7">
        <v>155</v>
      </c>
      <c r="H14" s="7">
        <v>154</v>
      </c>
      <c r="I14" s="8">
        <v>154</v>
      </c>
      <c r="J14" s="30"/>
      <c r="K14" s="30"/>
      <c r="L14" s="10">
        <f t="shared" si="2"/>
        <v>1.1903225806451614</v>
      </c>
      <c r="M14" s="21">
        <f t="shared" si="3"/>
        <v>1.1903225806451614</v>
      </c>
      <c r="N14" s="21">
        <f t="shared" si="4"/>
        <v>1.1903225806451614</v>
      </c>
      <c r="O14" s="21">
        <f t="shared" si="5"/>
        <v>1.1903225806451614</v>
      </c>
      <c r="P14" s="21">
        <f t="shared" si="6"/>
        <v>1.1903225806451614</v>
      </c>
      <c r="Q14" s="21">
        <f t="shared" si="7"/>
        <v>1.198051948051948</v>
      </c>
      <c r="R14" s="22">
        <f t="shared" si="8"/>
        <v>1.198051948051948</v>
      </c>
      <c r="S14" s="30"/>
      <c r="T14" s="30"/>
      <c r="U14" s="33"/>
    </row>
    <row r="15" spans="1:21" ht="15.75" thickBot="1">
      <c r="A15" s="34"/>
      <c r="B15" s="11" t="s">
        <v>14</v>
      </c>
      <c r="C15" s="12">
        <v>138</v>
      </c>
      <c r="D15" s="12">
        <v>137</v>
      </c>
      <c r="E15" s="12">
        <v>136</v>
      </c>
      <c r="F15" s="12">
        <v>134</v>
      </c>
      <c r="G15" s="12">
        <v>133</v>
      </c>
      <c r="H15" s="12">
        <v>132</v>
      </c>
      <c r="I15" s="13">
        <v>131</v>
      </c>
      <c r="J15" s="30"/>
      <c r="K15" s="30"/>
      <c r="L15" s="14">
        <f t="shared" si="2"/>
        <v>1.3369565217391304</v>
      </c>
      <c r="M15" s="23">
        <f t="shared" si="3"/>
        <v>1.3467153284671531</v>
      </c>
      <c r="N15" s="23">
        <f t="shared" si="4"/>
        <v>1.3566176470588234</v>
      </c>
      <c r="O15" s="23">
        <f t="shared" si="5"/>
        <v>1.376865671641791</v>
      </c>
      <c r="P15" s="23">
        <f t="shared" si="6"/>
        <v>1.3872180451127818</v>
      </c>
      <c r="Q15" s="23">
        <f t="shared" si="7"/>
        <v>1.3977272727272727</v>
      </c>
      <c r="R15" s="24">
        <f t="shared" si="8"/>
        <v>1.4083969465648853</v>
      </c>
      <c r="S15" s="30"/>
      <c r="T15" s="30"/>
      <c r="U15" s="33"/>
    </row>
    <row r="16" spans="1:21" ht="15">
      <c r="A16" s="34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3"/>
    </row>
    <row r="17" spans="1:21" ht="15">
      <c r="A17" s="34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15"/>
      <c r="O17" s="16" t="s">
        <v>16</v>
      </c>
      <c r="P17" s="17"/>
      <c r="Q17" s="17"/>
      <c r="R17" s="51"/>
      <c r="S17" s="51"/>
      <c r="T17" s="51"/>
      <c r="U17" s="33"/>
    </row>
    <row r="18" spans="1:21" ht="15.75" thickBot="1">
      <c r="A18" s="34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5"/>
      <c r="N18" s="30"/>
      <c r="O18" s="30"/>
      <c r="P18" s="30"/>
      <c r="Q18" s="30"/>
      <c r="R18" s="30"/>
      <c r="S18" s="30"/>
      <c r="T18" s="30"/>
      <c r="U18" s="33"/>
    </row>
    <row r="19" spans="1:21" ht="21" thickBot="1">
      <c r="A19" s="35" t="s">
        <v>19</v>
      </c>
      <c r="B19" s="30"/>
      <c r="C19" s="30"/>
      <c r="D19" s="30"/>
      <c r="E19" s="30"/>
      <c r="F19" s="30"/>
      <c r="G19" s="30"/>
      <c r="H19" s="30"/>
      <c r="I19" s="30"/>
      <c r="J19" s="30"/>
      <c r="K19" s="36" t="s">
        <v>2</v>
      </c>
      <c r="L19" s="37"/>
      <c r="M19" s="2">
        <v>23.83</v>
      </c>
      <c r="N19" s="30"/>
      <c r="O19" s="38" t="s">
        <v>3</v>
      </c>
      <c r="P19" s="37"/>
      <c r="Q19" s="39">
        <f>SUM(L$21:R$21)/7</f>
        <v>1.1676539667375756</v>
      </c>
      <c r="R19" s="37" t="s">
        <v>4</v>
      </c>
      <c r="S19" s="40" t="s">
        <v>5</v>
      </c>
      <c r="T19" s="18">
        <f>IF(Q4&lt;Q19,Q19/Q4,"100%")</f>
        <v>1.2056681143577228</v>
      </c>
      <c r="U19" s="33"/>
    </row>
    <row r="20" spans="1:21" ht="15">
      <c r="A20" s="43"/>
      <c r="B20" s="31" t="s">
        <v>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50">
        <f>IF(M4&lt;M19,T19-T4,1-T19/T4)</f>
        <v>0.2056681143577228</v>
      </c>
      <c r="U20" s="52" t="str">
        <f>IF(Q4&lt;Q19,"schlechter","besser")</f>
        <v>schlechter</v>
      </c>
    </row>
    <row r="21" spans="1:21" ht="15.75" thickBot="1">
      <c r="A21" s="4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41">
        <f>SUM(L23:L29)/7</f>
        <v>1.1090183829230693</v>
      </c>
      <c r="M21" s="41">
        <f aca="true" t="shared" si="9" ref="M21:R21">SUM(M23:M29)/7</f>
        <v>1.114661724993555</v>
      </c>
      <c r="N21" s="41">
        <f t="shared" si="9"/>
        <v>1.119736421219864</v>
      </c>
      <c r="O21" s="41">
        <f t="shared" si="9"/>
        <v>1.183805136793145</v>
      </c>
      <c r="P21" s="41">
        <f t="shared" si="9"/>
        <v>1.2583639068978596</v>
      </c>
      <c r="Q21" s="41">
        <f t="shared" si="9"/>
        <v>1.2142162433419763</v>
      </c>
      <c r="R21" s="41">
        <f t="shared" si="9"/>
        <v>1.17377595099356</v>
      </c>
      <c r="S21" s="30"/>
      <c r="T21" s="30"/>
      <c r="U21" s="33"/>
    </row>
    <row r="22" spans="1:21" ht="17.25" thickBot="1">
      <c r="A22" s="43"/>
      <c r="B22" s="3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4" t="s">
        <v>12</v>
      </c>
      <c r="H22" s="4" t="s">
        <v>13</v>
      </c>
      <c r="I22" s="5" t="s">
        <v>14</v>
      </c>
      <c r="J22" s="30"/>
      <c r="K22" s="42" t="s">
        <v>15</v>
      </c>
      <c r="L22" s="30"/>
      <c r="M22" s="30"/>
      <c r="N22" s="30"/>
      <c r="O22" s="30"/>
      <c r="P22" s="30"/>
      <c r="Q22" s="30"/>
      <c r="R22" s="30"/>
      <c r="S22" s="30"/>
      <c r="T22" s="30"/>
      <c r="U22" s="33"/>
    </row>
    <row r="23" spans="1:21" ht="15">
      <c r="A23" s="43"/>
      <c r="B23" s="6" t="s">
        <v>8</v>
      </c>
      <c r="C23" s="7">
        <v>297</v>
      </c>
      <c r="D23" s="7">
        <v>299</v>
      </c>
      <c r="E23" s="7">
        <v>302</v>
      </c>
      <c r="F23" s="7">
        <v>275</v>
      </c>
      <c r="G23" s="7">
        <v>249</v>
      </c>
      <c r="H23" s="7">
        <v>272</v>
      </c>
      <c r="I23" s="8">
        <v>296</v>
      </c>
      <c r="J23" s="30"/>
      <c r="K23" s="30"/>
      <c r="L23" s="9">
        <f>$M$19/C23*10</f>
        <v>0.8023569023569023</v>
      </c>
      <c r="M23" s="19">
        <f aca="true" t="shared" si="10" ref="M23:R23">$M$19/D23*10</f>
        <v>0.7969899665551838</v>
      </c>
      <c r="N23" s="19">
        <f t="shared" si="10"/>
        <v>0.7890728476821192</v>
      </c>
      <c r="O23" s="19">
        <f t="shared" si="10"/>
        <v>0.8665454545454544</v>
      </c>
      <c r="P23" s="19">
        <f t="shared" si="10"/>
        <v>0.9570281124497991</v>
      </c>
      <c r="Q23" s="19">
        <f t="shared" si="10"/>
        <v>0.8761029411764705</v>
      </c>
      <c r="R23" s="20">
        <f t="shared" si="10"/>
        <v>0.8050675675675676</v>
      </c>
      <c r="S23" s="30"/>
      <c r="T23" s="30"/>
      <c r="U23" s="33"/>
    </row>
    <row r="24" spans="1:21" ht="15">
      <c r="A24" s="43"/>
      <c r="B24" s="6" t="s">
        <v>9</v>
      </c>
      <c r="C24" s="7">
        <v>273</v>
      </c>
      <c r="D24" s="7">
        <v>274</v>
      </c>
      <c r="E24" s="7">
        <v>276</v>
      </c>
      <c r="F24" s="7">
        <v>254</v>
      </c>
      <c r="G24" s="7">
        <v>231</v>
      </c>
      <c r="H24" s="7">
        <v>250</v>
      </c>
      <c r="I24" s="8">
        <v>269</v>
      </c>
      <c r="J24" s="30"/>
      <c r="K24" s="30"/>
      <c r="L24" s="10">
        <f aca="true" t="shared" si="11" ref="L24:L29">$M$19/C24*10</f>
        <v>0.8728937728937729</v>
      </c>
      <c r="M24" s="21">
        <f aca="true" t="shared" si="12" ref="M24:M29">$M$19/D24*10</f>
        <v>0.8697080291970802</v>
      </c>
      <c r="N24" s="21">
        <f aca="true" t="shared" si="13" ref="N24:N29">$M$19/E24*10</f>
        <v>0.8634057971014492</v>
      </c>
      <c r="O24" s="21">
        <f aca="true" t="shared" si="14" ref="O24:O29">$M$19/F24*10</f>
        <v>0.9381889763779527</v>
      </c>
      <c r="P24" s="21">
        <f aca="true" t="shared" si="15" ref="P24:P29">$M$19/G24*10</f>
        <v>1.0316017316017314</v>
      </c>
      <c r="Q24" s="21">
        <f aca="true" t="shared" si="16" ref="Q24:Q29">$M$19/H24*10</f>
        <v>0.9531999999999998</v>
      </c>
      <c r="R24" s="22">
        <f aca="true" t="shared" si="17" ref="R24:R29">$M$19/I24*10</f>
        <v>0.8858736059479554</v>
      </c>
      <c r="S24" s="30"/>
      <c r="T24" s="30"/>
      <c r="U24" s="33"/>
    </row>
    <row r="25" spans="1:21" ht="15">
      <c r="A25" s="43"/>
      <c r="B25" s="6" t="s">
        <v>10</v>
      </c>
      <c r="C25" s="7">
        <v>249</v>
      </c>
      <c r="D25" s="7">
        <v>250</v>
      </c>
      <c r="E25" s="7">
        <v>251</v>
      </c>
      <c r="F25" s="7">
        <v>232</v>
      </c>
      <c r="G25" s="7">
        <v>213</v>
      </c>
      <c r="H25" s="7">
        <v>228</v>
      </c>
      <c r="I25" s="8">
        <v>243</v>
      </c>
      <c r="J25" s="30"/>
      <c r="K25" s="30"/>
      <c r="L25" s="10">
        <f t="shared" si="11"/>
        <v>0.9570281124497991</v>
      </c>
      <c r="M25" s="21">
        <f t="shared" si="12"/>
        <v>0.9531999999999998</v>
      </c>
      <c r="N25" s="21">
        <f t="shared" si="13"/>
        <v>0.9494023904382469</v>
      </c>
      <c r="O25" s="21">
        <f t="shared" si="14"/>
        <v>1.027155172413793</v>
      </c>
      <c r="P25" s="21">
        <f t="shared" si="15"/>
        <v>1.1187793427230046</v>
      </c>
      <c r="Q25" s="21">
        <f t="shared" si="16"/>
        <v>1.045175438596491</v>
      </c>
      <c r="R25" s="22">
        <f t="shared" si="17"/>
        <v>0.9806584362139916</v>
      </c>
      <c r="S25" s="30"/>
      <c r="T25" s="30"/>
      <c r="U25" s="33"/>
    </row>
    <row r="26" spans="1:21" ht="15">
      <c r="A26" s="43"/>
      <c r="B26" s="6" t="s">
        <v>11</v>
      </c>
      <c r="C26" s="7">
        <v>225</v>
      </c>
      <c r="D26" s="7">
        <v>225</v>
      </c>
      <c r="E26" s="7">
        <v>225</v>
      </c>
      <c r="F26" s="7">
        <v>210</v>
      </c>
      <c r="G26" s="7">
        <v>196</v>
      </c>
      <c r="H26" s="7">
        <v>206</v>
      </c>
      <c r="I26" s="8">
        <v>217</v>
      </c>
      <c r="J26" s="30"/>
      <c r="K26" s="30"/>
      <c r="L26" s="10">
        <f t="shared" si="11"/>
        <v>1.0591111111111111</v>
      </c>
      <c r="M26" s="21">
        <f t="shared" si="12"/>
        <v>1.0591111111111111</v>
      </c>
      <c r="N26" s="21">
        <f t="shared" si="13"/>
        <v>1.0591111111111111</v>
      </c>
      <c r="O26" s="21">
        <f t="shared" si="14"/>
        <v>1.1347619047619046</v>
      </c>
      <c r="P26" s="21">
        <f t="shared" si="15"/>
        <v>1.2158163265306121</v>
      </c>
      <c r="Q26" s="21">
        <f t="shared" si="16"/>
        <v>1.1567961165048544</v>
      </c>
      <c r="R26" s="22">
        <f t="shared" si="17"/>
        <v>1.0981566820276496</v>
      </c>
      <c r="S26" s="30"/>
      <c r="T26" s="30"/>
      <c r="U26" s="33"/>
    </row>
    <row r="27" spans="1:21" ht="15">
      <c r="A27" s="43"/>
      <c r="B27" s="6" t="s">
        <v>12</v>
      </c>
      <c r="C27" s="7">
        <v>201</v>
      </c>
      <c r="D27" s="7">
        <v>200</v>
      </c>
      <c r="E27" s="7">
        <v>199</v>
      </c>
      <c r="F27" s="7">
        <v>189</v>
      </c>
      <c r="G27" s="7">
        <v>178</v>
      </c>
      <c r="H27" s="7">
        <v>184</v>
      </c>
      <c r="I27" s="8">
        <v>190</v>
      </c>
      <c r="J27" s="30"/>
      <c r="K27" s="30"/>
      <c r="L27" s="10">
        <f t="shared" si="11"/>
        <v>1.1855721393034826</v>
      </c>
      <c r="M27" s="21">
        <f t="shared" si="12"/>
        <v>1.1915</v>
      </c>
      <c r="N27" s="21">
        <f t="shared" si="13"/>
        <v>1.1974874371859294</v>
      </c>
      <c r="O27" s="21">
        <f t="shared" si="14"/>
        <v>1.2608465608465607</v>
      </c>
      <c r="P27" s="21">
        <f t="shared" si="15"/>
        <v>1.33876404494382</v>
      </c>
      <c r="Q27" s="21">
        <f t="shared" si="16"/>
        <v>1.2951086956521738</v>
      </c>
      <c r="R27" s="22">
        <f t="shared" si="17"/>
        <v>1.2542105263157892</v>
      </c>
      <c r="S27" s="30"/>
      <c r="T27" s="30"/>
      <c r="U27" s="33"/>
    </row>
    <row r="28" spans="1:21" ht="15">
      <c r="A28" s="43"/>
      <c r="B28" s="6" t="s">
        <v>13</v>
      </c>
      <c r="C28" s="7">
        <v>178</v>
      </c>
      <c r="D28" s="7">
        <v>176</v>
      </c>
      <c r="E28" s="7">
        <v>174</v>
      </c>
      <c r="F28" s="7">
        <v>167</v>
      </c>
      <c r="G28" s="7">
        <v>161</v>
      </c>
      <c r="H28" s="7">
        <v>162</v>
      </c>
      <c r="I28" s="8">
        <v>164</v>
      </c>
      <c r="J28" s="30"/>
      <c r="K28" s="30"/>
      <c r="L28" s="10">
        <f t="shared" si="11"/>
        <v>1.33876404494382</v>
      </c>
      <c r="M28" s="21">
        <f t="shared" si="12"/>
        <v>1.3539772727272725</v>
      </c>
      <c r="N28" s="21">
        <f t="shared" si="13"/>
        <v>1.3695402298850574</v>
      </c>
      <c r="O28" s="21">
        <f t="shared" si="14"/>
        <v>1.4269461077844312</v>
      </c>
      <c r="P28" s="21">
        <f t="shared" si="15"/>
        <v>1.4801242236024845</v>
      </c>
      <c r="Q28" s="21">
        <f t="shared" si="16"/>
        <v>1.4709876543209877</v>
      </c>
      <c r="R28" s="22">
        <f t="shared" si="17"/>
        <v>1.4530487804878047</v>
      </c>
      <c r="S28" s="30"/>
      <c r="T28" s="30"/>
      <c r="U28" s="33"/>
    </row>
    <row r="29" spans="1:21" ht="15.75" thickBot="1">
      <c r="A29" s="43"/>
      <c r="B29" s="11" t="s">
        <v>14</v>
      </c>
      <c r="C29" s="12">
        <v>154</v>
      </c>
      <c r="D29" s="12">
        <v>151</v>
      </c>
      <c r="E29" s="12">
        <v>148</v>
      </c>
      <c r="F29" s="12">
        <v>146</v>
      </c>
      <c r="G29" s="12">
        <v>143</v>
      </c>
      <c r="H29" s="12">
        <v>140</v>
      </c>
      <c r="I29" s="13">
        <v>137</v>
      </c>
      <c r="J29" s="30"/>
      <c r="K29" s="30"/>
      <c r="L29" s="14">
        <f t="shared" si="11"/>
        <v>1.5474025974025973</v>
      </c>
      <c r="M29" s="23">
        <f t="shared" si="12"/>
        <v>1.5781456953642383</v>
      </c>
      <c r="N29" s="23">
        <f t="shared" si="13"/>
        <v>1.6101351351351352</v>
      </c>
      <c r="O29" s="23">
        <f t="shared" si="14"/>
        <v>1.6321917808219177</v>
      </c>
      <c r="P29" s="23">
        <f t="shared" si="15"/>
        <v>1.6664335664335663</v>
      </c>
      <c r="Q29" s="23">
        <f t="shared" si="16"/>
        <v>1.702142857142857</v>
      </c>
      <c r="R29" s="24">
        <f t="shared" si="17"/>
        <v>1.7394160583941605</v>
      </c>
      <c r="S29" s="30"/>
      <c r="T29" s="30"/>
      <c r="U29" s="33"/>
    </row>
    <row r="30" spans="1:21" ht="15">
      <c r="A30" s="34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3"/>
    </row>
    <row r="31" spans="1:21" ht="15.75" thickBo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6"/>
    </row>
  </sheetData>
  <sheetProtection password="C7EC" sheet="1" objects="1" scenarios="1"/>
  <printOptions/>
  <pageMargins left="0.7000000000000001" right="0.7000000000000001" top="0.7874015750000001" bottom="0.7874015750000001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31"/>
  <sheetViews>
    <sheetView zoomScalePageLayoutView="0" workbookViewId="0" topLeftCell="A1">
      <selection activeCell="A1" sqref="A1:U31"/>
    </sheetView>
  </sheetViews>
  <sheetFormatPr defaultColWidth="11.421875" defaultRowHeight="15"/>
  <cols>
    <col min="1" max="19" width="6.7109375" style="0" customWidth="1"/>
    <col min="20" max="20" width="8.421875" style="0" customWidth="1"/>
    <col min="21" max="21" width="11.140625" style="0" customWidth="1"/>
  </cols>
  <sheetData>
    <row r="1" spans="1:21" ht="1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ht="20.25">
      <c r="A2" s="53" t="s">
        <v>0</v>
      </c>
      <c r="B2" s="54"/>
      <c r="C2" s="55"/>
      <c r="D2" s="55"/>
      <c r="E2" s="55"/>
      <c r="F2" s="55"/>
      <c r="G2" s="55"/>
      <c r="H2" s="55"/>
      <c r="I2" s="60"/>
      <c r="J2" s="61"/>
      <c r="K2" s="61"/>
      <c r="L2" s="62"/>
      <c r="M2" s="63"/>
      <c r="N2" s="64"/>
      <c r="O2" s="65" t="s">
        <v>16</v>
      </c>
      <c r="P2" s="66"/>
      <c r="Q2" s="66"/>
      <c r="R2" s="67"/>
      <c r="S2" s="67"/>
      <c r="T2" s="67"/>
      <c r="U2" s="68"/>
    </row>
    <row r="3" spans="1:21" ht="15.75" thickBot="1">
      <c r="A3" s="6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70"/>
      <c r="N3" s="61"/>
      <c r="O3" s="61"/>
      <c r="P3" s="61"/>
      <c r="Q3" s="61"/>
      <c r="R3" s="61"/>
      <c r="S3" s="61"/>
      <c r="T3" s="61"/>
      <c r="U3" s="68"/>
    </row>
    <row r="4" spans="1:21" ht="21" thickBot="1">
      <c r="A4" s="7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72" t="s">
        <v>2</v>
      </c>
      <c r="L4" s="73"/>
      <c r="M4" s="95">
        <v>24.26</v>
      </c>
      <c r="N4" s="61"/>
      <c r="O4" s="74" t="s">
        <v>3</v>
      </c>
      <c r="P4" s="73"/>
      <c r="Q4" s="75">
        <f>SUM(L$6:R$6)/7</f>
        <v>1.6252587530072462</v>
      </c>
      <c r="R4" s="73" t="s">
        <v>4</v>
      </c>
      <c r="S4" s="76" t="s">
        <v>5</v>
      </c>
      <c r="T4" s="56" t="str">
        <f>IF(Q4&lt;Q19,"100%",Q4/Q19)</f>
        <v>100%</v>
      </c>
      <c r="U4" s="68"/>
    </row>
    <row r="5" spans="1:21" ht="15">
      <c r="A5" s="6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77">
        <f>IF(M4&lt;M19,1-T4/T19,T4-T19)</f>
        <v>0.2931653759446208</v>
      </c>
      <c r="U5" s="78" t="str">
        <f>IF(Q4&gt;Q19,"schlechter","besser")</f>
        <v>besser</v>
      </c>
    </row>
    <row r="6" spans="1:21" ht="15">
      <c r="A6" s="69"/>
      <c r="B6" s="62" t="s">
        <v>6</v>
      </c>
      <c r="C6" s="61"/>
      <c r="D6" s="61"/>
      <c r="E6" s="61"/>
      <c r="F6" s="61"/>
      <c r="G6" s="61"/>
      <c r="H6" s="61"/>
      <c r="I6" s="61"/>
      <c r="J6" s="61"/>
      <c r="K6" s="61"/>
      <c r="L6" s="79">
        <f>SUM(L9:L15)/7</f>
        <v>1.495465968375285</v>
      </c>
      <c r="M6" s="79">
        <f aca="true" t="shared" si="0" ref="M6:R6">SUM(M9:M15)/7</f>
        <v>1.5593907099903643</v>
      </c>
      <c r="N6" s="79">
        <f t="shared" si="0"/>
        <v>1.643513877612859</v>
      </c>
      <c r="O6" s="79">
        <f t="shared" si="0"/>
        <v>1.6638277289580716</v>
      </c>
      <c r="P6" s="79">
        <f t="shared" si="0"/>
        <v>1.679031305247208</v>
      </c>
      <c r="Q6" s="79">
        <f t="shared" si="0"/>
        <v>1.6720299155285943</v>
      </c>
      <c r="R6" s="79">
        <f t="shared" si="0"/>
        <v>1.6635517653383414</v>
      </c>
      <c r="S6" s="61"/>
      <c r="T6" s="61"/>
      <c r="U6" s="68"/>
    </row>
    <row r="7" spans="1:21" ht="15.75" thickBot="1">
      <c r="A7" s="6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8"/>
    </row>
    <row r="8" spans="1:21" ht="17.25" thickBot="1">
      <c r="A8" s="69"/>
      <c r="B8" s="96" t="s">
        <v>7</v>
      </c>
      <c r="C8" s="97" t="s">
        <v>8</v>
      </c>
      <c r="D8" s="97" t="s">
        <v>9</v>
      </c>
      <c r="E8" s="97" t="s">
        <v>10</v>
      </c>
      <c r="F8" s="97" t="s">
        <v>11</v>
      </c>
      <c r="G8" s="97" t="s">
        <v>12</v>
      </c>
      <c r="H8" s="97" t="s">
        <v>13</v>
      </c>
      <c r="I8" s="98" t="s">
        <v>14</v>
      </c>
      <c r="J8" s="61"/>
      <c r="K8" s="80" t="s">
        <v>15</v>
      </c>
      <c r="L8" s="61"/>
      <c r="M8" s="61"/>
      <c r="N8" s="61"/>
      <c r="O8" s="61"/>
      <c r="P8" s="61"/>
      <c r="Q8" s="61"/>
      <c r="R8" s="61"/>
      <c r="S8" s="61"/>
      <c r="T8" s="61"/>
      <c r="U8" s="68"/>
    </row>
    <row r="9" spans="1:21" ht="15">
      <c r="A9" s="69"/>
      <c r="B9" s="99" t="s">
        <v>8</v>
      </c>
      <c r="C9" s="100">
        <v>231</v>
      </c>
      <c r="D9" s="100">
        <v>198</v>
      </c>
      <c r="E9" s="100">
        <v>165</v>
      </c>
      <c r="F9" s="100">
        <v>159</v>
      </c>
      <c r="G9" s="100">
        <v>154</v>
      </c>
      <c r="H9" s="100">
        <v>159</v>
      </c>
      <c r="I9" s="101">
        <v>164</v>
      </c>
      <c r="J9" s="61"/>
      <c r="K9" s="61"/>
      <c r="L9" s="81">
        <f>$M$4/C9*10</f>
        <v>1.0502164502164504</v>
      </c>
      <c r="M9" s="82">
        <f aca="true" t="shared" si="1" ref="M9:R15">$M$4/D9*10</f>
        <v>1.2252525252525253</v>
      </c>
      <c r="N9" s="82">
        <f t="shared" si="1"/>
        <v>1.4703030303030304</v>
      </c>
      <c r="O9" s="82">
        <f t="shared" si="1"/>
        <v>1.5257861635220127</v>
      </c>
      <c r="P9" s="82">
        <f t="shared" si="1"/>
        <v>1.5753246753246755</v>
      </c>
      <c r="Q9" s="82">
        <f t="shared" si="1"/>
        <v>1.5257861635220127</v>
      </c>
      <c r="R9" s="83">
        <f t="shared" si="1"/>
        <v>1.479268292682927</v>
      </c>
      <c r="S9" s="61"/>
      <c r="T9" s="61"/>
      <c r="U9" s="68"/>
    </row>
    <row r="10" spans="1:21" ht="15">
      <c r="A10" s="69"/>
      <c r="B10" s="99" t="s">
        <v>9</v>
      </c>
      <c r="C10" s="100">
        <v>203</v>
      </c>
      <c r="D10" s="100">
        <v>181</v>
      </c>
      <c r="E10" s="100">
        <v>159</v>
      </c>
      <c r="F10" s="100">
        <v>155</v>
      </c>
      <c r="G10" s="100">
        <v>152</v>
      </c>
      <c r="H10" s="100">
        <v>155</v>
      </c>
      <c r="I10" s="101">
        <v>158</v>
      </c>
      <c r="J10" s="61"/>
      <c r="K10" s="61"/>
      <c r="L10" s="84">
        <f aca="true" t="shared" si="2" ref="L10:L15">$M$4/C10*10</f>
        <v>1.1950738916256158</v>
      </c>
      <c r="M10" s="85">
        <f t="shared" si="1"/>
        <v>1.3403314917127074</v>
      </c>
      <c r="N10" s="85">
        <f t="shared" si="1"/>
        <v>1.5257861635220127</v>
      </c>
      <c r="O10" s="85">
        <f t="shared" si="1"/>
        <v>1.5651612903225807</v>
      </c>
      <c r="P10" s="85">
        <f t="shared" si="1"/>
        <v>1.5960526315789476</v>
      </c>
      <c r="Q10" s="85">
        <f t="shared" si="1"/>
        <v>1.5651612903225807</v>
      </c>
      <c r="R10" s="86">
        <f t="shared" si="1"/>
        <v>1.5354430379746837</v>
      </c>
      <c r="S10" s="61"/>
      <c r="T10" s="61"/>
      <c r="U10" s="68"/>
    </row>
    <row r="11" spans="1:21" ht="15">
      <c r="A11" s="69"/>
      <c r="B11" s="99" t="s">
        <v>10</v>
      </c>
      <c r="C11" s="100">
        <v>175</v>
      </c>
      <c r="D11" s="100">
        <v>163</v>
      </c>
      <c r="E11" s="100">
        <v>152</v>
      </c>
      <c r="F11" s="100">
        <v>150</v>
      </c>
      <c r="G11" s="100">
        <v>149</v>
      </c>
      <c r="H11" s="100">
        <v>151</v>
      </c>
      <c r="I11" s="101">
        <v>152</v>
      </c>
      <c r="J11" s="61"/>
      <c r="K11" s="61"/>
      <c r="L11" s="84">
        <f t="shared" si="2"/>
        <v>1.3862857142857143</v>
      </c>
      <c r="M11" s="85">
        <f t="shared" si="1"/>
        <v>1.4883435582822089</v>
      </c>
      <c r="N11" s="85">
        <f t="shared" si="1"/>
        <v>1.5960526315789476</v>
      </c>
      <c r="O11" s="85">
        <f t="shared" si="1"/>
        <v>1.6173333333333333</v>
      </c>
      <c r="P11" s="85">
        <f t="shared" si="1"/>
        <v>1.6281879194630875</v>
      </c>
      <c r="Q11" s="85">
        <f t="shared" si="1"/>
        <v>1.6066225165562913</v>
      </c>
      <c r="R11" s="86">
        <f t="shared" si="1"/>
        <v>1.5960526315789476</v>
      </c>
      <c r="S11" s="61"/>
      <c r="T11" s="61"/>
      <c r="U11" s="68"/>
    </row>
    <row r="12" spans="1:21" ht="15">
      <c r="A12" s="69"/>
      <c r="B12" s="99" t="s">
        <v>11</v>
      </c>
      <c r="C12" s="100">
        <v>146</v>
      </c>
      <c r="D12" s="100">
        <v>146</v>
      </c>
      <c r="E12" s="100">
        <v>146</v>
      </c>
      <c r="F12" s="100">
        <v>146</v>
      </c>
      <c r="G12" s="100">
        <v>147</v>
      </c>
      <c r="H12" s="100">
        <v>147</v>
      </c>
      <c r="I12" s="101">
        <v>147</v>
      </c>
      <c r="J12" s="61"/>
      <c r="K12" s="61"/>
      <c r="L12" s="84">
        <f t="shared" si="2"/>
        <v>1.6616438356164385</v>
      </c>
      <c r="M12" s="85">
        <f t="shared" si="1"/>
        <v>1.6616438356164385</v>
      </c>
      <c r="N12" s="85">
        <f t="shared" si="1"/>
        <v>1.6616438356164385</v>
      </c>
      <c r="O12" s="85">
        <f t="shared" si="1"/>
        <v>1.6616438356164385</v>
      </c>
      <c r="P12" s="85">
        <f t="shared" si="1"/>
        <v>1.6503401360544219</v>
      </c>
      <c r="Q12" s="85">
        <f t="shared" si="1"/>
        <v>1.6503401360544219</v>
      </c>
      <c r="R12" s="86">
        <f t="shared" si="1"/>
        <v>1.6503401360544219</v>
      </c>
      <c r="S12" s="61"/>
      <c r="T12" s="61"/>
      <c r="U12" s="68"/>
    </row>
    <row r="13" spans="1:21" ht="15">
      <c r="A13" s="69"/>
      <c r="B13" s="99" t="s">
        <v>12</v>
      </c>
      <c r="C13" s="100">
        <v>143</v>
      </c>
      <c r="D13" s="100">
        <v>143</v>
      </c>
      <c r="E13" s="100">
        <v>142</v>
      </c>
      <c r="F13" s="100">
        <v>142</v>
      </c>
      <c r="G13" s="100">
        <v>142</v>
      </c>
      <c r="H13" s="100">
        <v>141</v>
      </c>
      <c r="I13" s="101">
        <v>141</v>
      </c>
      <c r="J13" s="61"/>
      <c r="K13" s="61"/>
      <c r="L13" s="84">
        <f t="shared" si="2"/>
        <v>1.6965034965034966</v>
      </c>
      <c r="M13" s="85">
        <f t="shared" si="1"/>
        <v>1.6965034965034966</v>
      </c>
      <c r="N13" s="85">
        <f t="shared" si="1"/>
        <v>1.7084507042253523</v>
      </c>
      <c r="O13" s="85">
        <f t="shared" si="1"/>
        <v>1.7084507042253523</v>
      </c>
      <c r="P13" s="85">
        <f t="shared" si="1"/>
        <v>1.7084507042253523</v>
      </c>
      <c r="Q13" s="85">
        <f t="shared" si="1"/>
        <v>1.720567375886525</v>
      </c>
      <c r="R13" s="86">
        <f t="shared" si="1"/>
        <v>1.720567375886525</v>
      </c>
      <c r="S13" s="61"/>
      <c r="T13" s="61"/>
      <c r="U13" s="68"/>
    </row>
    <row r="14" spans="1:21" ht="15">
      <c r="A14" s="69"/>
      <c r="B14" s="99" t="s">
        <v>13</v>
      </c>
      <c r="C14" s="100">
        <v>141</v>
      </c>
      <c r="D14" s="100">
        <v>140</v>
      </c>
      <c r="E14" s="100">
        <v>139</v>
      </c>
      <c r="F14" s="100">
        <v>138</v>
      </c>
      <c r="G14" s="100">
        <v>137</v>
      </c>
      <c r="H14" s="100">
        <v>136</v>
      </c>
      <c r="I14" s="101">
        <v>135</v>
      </c>
      <c r="J14" s="61"/>
      <c r="K14" s="61"/>
      <c r="L14" s="84">
        <f t="shared" si="2"/>
        <v>1.720567375886525</v>
      </c>
      <c r="M14" s="85">
        <f t="shared" si="1"/>
        <v>1.7328571428571429</v>
      </c>
      <c r="N14" s="85">
        <f t="shared" si="1"/>
        <v>1.7453237410071942</v>
      </c>
      <c r="O14" s="85">
        <f t="shared" si="1"/>
        <v>1.7579710144927538</v>
      </c>
      <c r="P14" s="85">
        <f t="shared" si="1"/>
        <v>1.7708029197080295</v>
      </c>
      <c r="Q14" s="85">
        <f t="shared" si="1"/>
        <v>1.783823529411765</v>
      </c>
      <c r="R14" s="86">
        <f t="shared" si="1"/>
        <v>1.7970370370370372</v>
      </c>
      <c r="S14" s="61"/>
      <c r="T14" s="61"/>
      <c r="U14" s="68"/>
    </row>
    <row r="15" spans="1:21" ht="15.75" thickBot="1">
      <c r="A15" s="69"/>
      <c r="B15" s="102" t="s">
        <v>14</v>
      </c>
      <c r="C15" s="103">
        <v>138</v>
      </c>
      <c r="D15" s="103">
        <v>137</v>
      </c>
      <c r="E15" s="103">
        <v>135</v>
      </c>
      <c r="F15" s="103">
        <v>134</v>
      </c>
      <c r="G15" s="103">
        <v>133</v>
      </c>
      <c r="H15" s="103">
        <v>131</v>
      </c>
      <c r="I15" s="104">
        <v>130</v>
      </c>
      <c r="J15" s="61"/>
      <c r="K15" s="61"/>
      <c r="L15" s="87">
        <f t="shared" si="2"/>
        <v>1.7579710144927538</v>
      </c>
      <c r="M15" s="88">
        <f t="shared" si="1"/>
        <v>1.7708029197080295</v>
      </c>
      <c r="N15" s="88">
        <f t="shared" si="1"/>
        <v>1.7970370370370372</v>
      </c>
      <c r="O15" s="88">
        <f t="shared" si="1"/>
        <v>1.81044776119403</v>
      </c>
      <c r="P15" s="88">
        <f t="shared" si="1"/>
        <v>1.82406015037594</v>
      </c>
      <c r="Q15" s="88">
        <f t="shared" si="1"/>
        <v>1.8519083969465648</v>
      </c>
      <c r="R15" s="89">
        <f t="shared" si="1"/>
        <v>1.8661538461538463</v>
      </c>
      <c r="S15" s="61"/>
      <c r="T15" s="61"/>
      <c r="U15" s="68"/>
    </row>
    <row r="16" spans="1:21" ht="15">
      <c r="A16" s="69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8"/>
    </row>
    <row r="17" spans="1:21" ht="15">
      <c r="A17" s="69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4"/>
      <c r="O17" s="65" t="s">
        <v>16</v>
      </c>
      <c r="P17" s="66"/>
      <c r="Q17" s="66"/>
      <c r="R17" s="67"/>
      <c r="S17" s="67"/>
      <c r="T17" s="67"/>
      <c r="U17" s="68"/>
    </row>
    <row r="18" spans="1:21" ht="15.75" thickBot="1">
      <c r="A18" s="69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70"/>
      <c r="N18" s="61"/>
      <c r="O18" s="61"/>
      <c r="P18" s="61"/>
      <c r="Q18" s="61"/>
      <c r="R18" s="61"/>
      <c r="S18" s="61"/>
      <c r="T18" s="61"/>
      <c r="U18" s="68"/>
    </row>
    <row r="19" spans="1:21" ht="21" thickBot="1">
      <c r="A19" s="71" t="s">
        <v>18</v>
      </c>
      <c r="B19" s="61"/>
      <c r="C19" s="61"/>
      <c r="D19" s="61"/>
      <c r="E19" s="61"/>
      <c r="F19" s="61"/>
      <c r="G19" s="61"/>
      <c r="H19" s="61"/>
      <c r="I19" s="61"/>
      <c r="J19" s="61"/>
      <c r="K19" s="72" t="s">
        <v>2</v>
      </c>
      <c r="L19" s="73"/>
      <c r="M19" s="95">
        <v>42.65</v>
      </c>
      <c r="N19" s="61"/>
      <c r="O19" s="74" t="s">
        <v>3</v>
      </c>
      <c r="P19" s="73"/>
      <c r="Q19" s="75">
        <f>SUM(L$21:R$21)/7</f>
        <v>2.2993479630108076</v>
      </c>
      <c r="R19" s="73" t="s">
        <v>4</v>
      </c>
      <c r="S19" s="76" t="s">
        <v>5</v>
      </c>
      <c r="T19" s="56">
        <f>IF(Q4&lt;Q19,Q19/Q4,"100%")</f>
        <v>1.4147580862162912</v>
      </c>
      <c r="U19" s="68"/>
    </row>
    <row r="20" spans="1:21" ht="15">
      <c r="A20" s="90"/>
      <c r="B20" s="62" t="s">
        <v>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77">
        <f>IF(M4&lt;M19,T19-T4,1-T19/T4)</f>
        <v>0.4147580862162912</v>
      </c>
      <c r="U20" s="78" t="str">
        <f>IF(Q4&lt;Q19,"schlechter","besser")</f>
        <v>schlechter</v>
      </c>
    </row>
    <row r="21" spans="1:21" ht="15.75" thickBot="1">
      <c r="A21" s="9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79">
        <f>SUM(L23:L29)/7</f>
        <v>2.1415107334280314</v>
      </c>
      <c r="M21" s="79">
        <f aca="true" t="shared" si="3" ref="M21:R21">SUM(M23:M29)/7</f>
        <v>2.2148662469345446</v>
      </c>
      <c r="N21" s="79">
        <f t="shared" si="3"/>
        <v>2.2954011743232448</v>
      </c>
      <c r="O21" s="79">
        <f t="shared" si="3"/>
        <v>2.2824145214545344</v>
      </c>
      <c r="P21" s="79">
        <f t="shared" si="3"/>
        <v>2.2680002041448146</v>
      </c>
      <c r="Q21" s="79">
        <f t="shared" si="3"/>
        <v>2.3812783553771752</v>
      </c>
      <c r="R21" s="79">
        <f t="shared" si="3"/>
        <v>2.511964505413308</v>
      </c>
      <c r="S21" s="61"/>
      <c r="T21" s="61"/>
      <c r="U21" s="68"/>
    </row>
    <row r="22" spans="1:21" ht="17.25" thickBot="1">
      <c r="A22" s="90"/>
      <c r="B22" s="96" t="s">
        <v>7</v>
      </c>
      <c r="C22" s="97" t="s">
        <v>8</v>
      </c>
      <c r="D22" s="97" t="s">
        <v>9</v>
      </c>
      <c r="E22" s="97" t="s">
        <v>10</v>
      </c>
      <c r="F22" s="97" t="s">
        <v>11</v>
      </c>
      <c r="G22" s="97" t="s">
        <v>12</v>
      </c>
      <c r="H22" s="97" t="s">
        <v>13</v>
      </c>
      <c r="I22" s="98" t="s">
        <v>14</v>
      </c>
      <c r="J22" s="61"/>
      <c r="K22" s="80" t="s">
        <v>15</v>
      </c>
      <c r="L22" s="61"/>
      <c r="M22" s="61"/>
      <c r="N22" s="61"/>
      <c r="O22" s="61"/>
      <c r="P22" s="61"/>
      <c r="Q22" s="61"/>
      <c r="R22" s="61"/>
      <c r="S22" s="61"/>
      <c r="T22" s="61"/>
      <c r="U22" s="68"/>
    </row>
    <row r="23" spans="1:21" ht="15">
      <c r="A23" s="90"/>
      <c r="B23" s="99" t="s">
        <v>8</v>
      </c>
      <c r="C23" s="100">
        <v>223</v>
      </c>
      <c r="D23" s="100">
        <v>209</v>
      </c>
      <c r="E23" s="100">
        <v>195</v>
      </c>
      <c r="F23" s="100">
        <v>198</v>
      </c>
      <c r="G23" s="100">
        <v>201</v>
      </c>
      <c r="H23" s="100">
        <v>183</v>
      </c>
      <c r="I23" s="101">
        <v>165</v>
      </c>
      <c r="J23" s="61"/>
      <c r="K23" s="61"/>
      <c r="L23" s="81">
        <f>$M$19/C23*10</f>
        <v>1.912556053811659</v>
      </c>
      <c r="M23" s="82">
        <f aca="true" t="shared" si="4" ref="M23:R29">$M$19/D23*10</f>
        <v>2.04066985645933</v>
      </c>
      <c r="N23" s="82">
        <f t="shared" si="4"/>
        <v>2.1871794871794874</v>
      </c>
      <c r="O23" s="82">
        <f t="shared" si="4"/>
        <v>2.154040404040404</v>
      </c>
      <c r="P23" s="82">
        <f t="shared" si="4"/>
        <v>2.1218905472636815</v>
      </c>
      <c r="Q23" s="82">
        <f t="shared" si="4"/>
        <v>2.330601092896175</v>
      </c>
      <c r="R23" s="83">
        <f t="shared" si="4"/>
        <v>2.584848484848485</v>
      </c>
      <c r="S23" s="61"/>
      <c r="T23" s="61"/>
      <c r="U23" s="68"/>
    </row>
    <row r="24" spans="1:21" ht="15">
      <c r="A24" s="90"/>
      <c r="B24" s="99" t="s">
        <v>9</v>
      </c>
      <c r="C24" s="100">
        <v>215</v>
      </c>
      <c r="D24" s="100">
        <v>204</v>
      </c>
      <c r="E24" s="100">
        <v>192</v>
      </c>
      <c r="F24" s="100">
        <v>194</v>
      </c>
      <c r="G24" s="100">
        <v>197</v>
      </c>
      <c r="H24" s="100">
        <v>182</v>
      </c>
      <c r="I24" s="101">
        <v>166</v>
      </c>
      <c r="J24" s="61"/>
      <c r="K24" s="61"/>
      <c r="L24" s="84">
        <f aca="true" t="shared" si="5" ref="L24:L29">$M$19/C24*10</f>
        <v>1.983720930232558</v>
      </c>
      <c r="M24" s="85">
        <f t="shared" si="4"/>
        <v>2.090686274509804</v>
      </c>
      <c r="N24" s="85">
        <f t="shared" si="4"/>
        <v>2.2213541666666665</v>
      </c>
      <c r="O24" s="85">
        <f t="shared" si="4"/>
        <v>2.198453608247423</v>
      </c>
      <c r="P24" s="85">
        <f t="shared" si="4"/>
        <v>2.16497461928934</v>
      </c>
      <c r="Q24" s="85">
        <f t="shared" si="4"/>
        <v>2.3434065934065935</v>
      </c>
      <c r="R24" s="86">
        <f t="shared" si="4"/>
        <v>2.5692771084337345</v>
      </c>
      <c r="S24" s="61"/>
      <c r="T24" s="61"/>
      <c r="U24" s="68"/>
    </row>
    <row r="25" spans="1:21" ht="15">
      <c r="A25" s="90"/>
      <c r="B25" s="99" t="s">
        <v>10</v>
      </c>
      <c r="C25" s="100">
        <v>208</v>
      </c>
      <c r="D25" s="100">
        <v>198</v>
      </c>
      <c r="E25" s="100">
        <v>189</v>
      </c>
      <c r="F25" s="100">
        <v>191</v>
      </c>
      <c r="G25" s="100">
        <v>193</v>
      </c>
      <c r="H25" s="100">
        <v>180</v>
      </c>
      <c r="I25" s="101">
        <v>168</v>
      </c>
      <c r="J25" s="61"/>
      <c r="K25" s="61"/>
      <c r="L25" s="84">
        <f t="shared" si="5"/>
        <v>2.050480769230769</v>
      </c>
      <c r="M25" s="85">
        <f t="shared" si="4"/>
        <v>2.154040404040404</v>
      </c>
      <c r="N25" s="85">
        <f t="shared" si="4"/>
        <v>2.2566137566137563</v>
      </c>
      <c r="O25" s="85">
        <f t="shared" si="4"/>
        <v>2.2329842931937174</v>
      </c>
      <c r="P25" s="85">
        <f t="shared" si="4"/>
        <v>2.209844559585492</v>
      </c>
      <c r="Q25" s="85">
        <f t="shared" si="4"/>
        <v>2.3694444444444445</v>
      </c>
      <c r="R25" s="86">
        <f t="shared" si="4"/>
        <v>2.5386904761904763</v>
      </c>
      <c r="S25" s="61"/>
      <c r="T25" s="61"/>
      <c r="U25" s="68"/>
    </row>
    <row r="26" spans="1:21" ht="15">
      <c r="A26" s="90"/>
      <c r="B26" s="99" t="s">
        <v>11</v>
      </c>
      <c r="C26" s="100">
        <v>200</v>
      </c>
      <c r="D26" s="100">
        <v>193</v>
      </c>
      <c r="E26" s="100">
        <v>186</v>
      </c>
      <c r="F26" s="100">
        <v>187</v>
      </c>
      <c r="G26" s="100">
        <v>188</v>
      </c>
      <c r="H26" s="100">
        <v>179</v>
      </c>
      <c r="I26" s="101">
        <v>170</v>
      </c>
      <c r="J26" s="61"/>
      <c r="K26" s="61"/>
      <c r="L26" s="84">
        <f t="shared" si="5"/>
        <v>2.1325</v>
      </c>
      <c r="M26" s="85">
        <f t="shared" si="4"/>
        <v>2.209844559585492</v>
      </c>
      <c r="N26" s="85">
        <f t="shared" si="4"/>
        <v>2.293010752688172</v>
      </c>
      <c r="O26" s="85">
        <f t="shared" si="4"/>
        <v>2.2807486631016043</v>
      </c>
      <c r="P26" s="85">
        <f t="shared" si="4"/>
        <v>2.268617021276596</v>
      </c>
      <c r="Q26" s="85">
        <f t="shared" si="4"/>
        <v>2.38268156424581</v>
      </c>
      <c r="R26" s="86">
        <f t="shared" si="4"/>
        <v>2.5088235294117647</v>
      </c>
      <c r="S26" s="61"/>
      <c r="T26" s="61"/>
      <c r="U26" s="68"/>
    </row>
    <row r="27" spans="1:21" ht="15">
      <c r="A27" s="90"/>
      <c r="B27" s="99" t="s">
        <v>12</v>
      </c>
      <c r="C27" s="100">
        <v>193</v>
      </c>
      <c r="D27" s="100">
        <v>188</v>
      </c>
      <c r="E27" s="100">
        <v>183</v>
      </c>
      <c r="F27" s="100">
        <v>184</v>
      </c>
      <c r="G27" s="100">
        <v>184</v>
      </c>
      <c r="H27" s="100">
        <v>178</v>
      </c>
      <c r="I27" s="101">
        <v>172</v>
      </c>
      <c r="J27" s="61"/>
      <c r="K27" s="61"/>
      <c r="L27" s="84">
        <f t="shared" si="5"/>
        <v>2.209844559585492</v>
      </c>
      <c r="M27" s="85">
        <f t="shared" si="4"/>
        <v>2.268617021276596</v>
      </c>
      <c r="N27" s="85">
        <f t="shared" si="4"/>
        <v>2.330601092896175</v>
      </c>
      <c r="O27" s="85">
        <f t="shared" si="4"/>
        <v>2.3179347826086953</v>
      </c>
      <c r="P27" s="85">
        <f t="shared" si="4"/>
        <v>2.3179347826086953</v>
      </c>
      <c r="Q27" s="85">
        <f t="shared" si="4"/>
        <v>2.3960674157303368</v>
      </c>
      <c r="R27" s="86">
        <f t="shared" si="4"/>
        <v>2.4796511627906974</v>
      </c>
      <c r="S27" s="61"/>
      <c r="T27" s="61"/>
      <c r="U27" s="68"/>
    </row>
    <row r="28" spans="1:21" ht="15">
      <c r="A28" s="90"/>
      <c r="B28" s="99" t="s">
        <v>13</v>
      </c>
      <c r="C28" s="100">
        <v>185</v>
      </c>
      <c r="D28" s="100">
        <v>183</v>
      </c>
      <c r="E28" s="100">
        <v>180</v>
      </c>
      <c r="F28" s="100">
        <v>180</v>
      </c>
      <c r="G28" s="100">
        <v>180</v>
      </c>
      <c r="H28" s="100">
        <v>177</v>
      </c>
      <c r="I28" s="101">
        <v>173</v>
      </c>
      <c r="J28" s="61"/>
      <c r="K28" s="61"/>
      <c r="L28" s="84">
        <f t="shared" si="5"/>
        <v>2.3054054054054056</v>
      </c>
      <c r="M28" s="85">
        <f t="shared" si="4"/>
        <v>2.330601092896175</v>
      </c>
      <c r="N28" s="85">
        <f t="shared" si="4"/>
        <v>2.3694444444444445</v>
      </c>
      <c r="O28" s="85">
        <f t="shared" si="4"/>
        <v>2.3694444444444445</v>
      </c>
      <c r="P28" s="85">
        <f t="shared" si="4"/>
        <v>2.3694444444444445</v>
      </c>
      <c r="Q28" s="85">
        <f t="shared" si="4"/>
        <v>2.4096045197740112</v>
      </c>
      <c r="R28" s="86">
        <f t="shared" si="4"/>
        <v>2.4653179190751446</v>
      </c>
      <c r="S28" s="61"/>
      <c r="T28" s="61"/>
      <c r="U28" s="68"/>
    </row>
    <row r="29" spans="1:21" ht="15.75" thickBot="1">
      <c r="A29" s="90"/>
      <c r="B29" s="102" t="s">
        <v>14</v>
      </c>
      <c r="C29" s="103">
        <v>178</v>
      </c>
      <c r="D29" s="103">
        <v>177</v>
      </c>
      <c r="E29" s="103">
        <v>177</v>
      </c>
      <c r="F29" s="103">
        <v>176</v>
      </c>
      <c r="G29" s="103">
        <v>176</v>
      </c>
      <c r="H29" s="103">
        <v>175</v>
      </c>
      <c r="I29" s="104">
        <v>175</v>
      </c>
      <c r="J29" s="61"/>
      <c r="K29" s="61"/>
      <c r="L29" s="87">
        <f t="shared" si="5"/>
        <v>2.3960674157303368</v>
      </c>
      <c r="M29" s="88">
        <f t="shared" si="4"/>
        <v>2.4096045197740112</v>
      </c>
      <c r="N29" s="88">
        <f t="shared" si="4"/>
        <v>2.4096045197740112</v>
      </c>
      <c r="O29" s="88">
        <f t="shared" si="4"/>
        <v>2.423295454545454</v>
      </c>
      <c r="P29" s="88">
        <f t="shared" si="4"/>
        <v>2.423295454545454</v>
      </c>
      <c r="Q29" s="88">
        <f t="shared" si="4"/>
        <v>2.4371428571428573</v>
      </c>
      <c r="R29" s="89">
        <f t="shared" si="4"/>
        <v>2.4371428571428573</v>
      </c>
      <c r="S29" s="61"/>
      <c r="T29" s="61"/>
      <c r="U29" s="68"/>
    </row>
    <row r="30" spans="1:21" ht="15">
      <c r="A30" s="69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8"/>
    </row>
    <row r="31" spans="1:21" ht="15.75" thickBo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</row>
  </sheetData>
  <sheetProtection password="C7EC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31"/>
  <sheetViews>
    <sheetView zoomScalePageLayoutView="0" workbookViewId="0" topLeftCell="A1">
      <selection activeCell="W9" sqref="W9"/>
    </sheetView>
  </sheetViews>
  <sheetFormatPr defaultColWidth="11.421875" defaultRowHeight="15"/>
  <cols>
    <col min="1" max="19" width="6.7109375" style="0" customWidth="1"/>
    <col min="20" max="20" width="8.7109375" style="0" customWidth="1"/>
    <col min="21" max="21" width="12.140625" style="0" customWidth="1"/>
  </cols>
  <sheetData>
    <row r="1" spans="1:21" ht="1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1" ht="20.25">
      <c r="A2" s="105" t="s">
        <v>0</v>
      </c>
      <c r="B2" s="106"/>
      <c r="C2" s="107"/>
      <c r="D2" s="107"/>
      <c r="E2" s="107"/>
      <c r="F2" s="107"/>
      <c r="G2" s="107"/>
      <c r="H2" s="107"/>
      <c r="I2" s="112"/>
      <c r="J2" s="113"/>
      <c r="K2" s="113"/>
      <c r="L2" s="114"/>
      <c r="M2" s="115"/>
      <c r="N2" s="116"/>
      <c r="O2" s="117" t="s">
        <v>16</v>
      </c>
      <c r="P2" s="118"/>
      <c r="Q2" s="118"/>
      <c r="R2" s="119"/>
      <c r="S2" s="119"/>
      <c r="T2" s="119"/>
      <c r="U2" s="120"/>
    </row>
    <row r="3" spans="1:21" ht="15.75" thickBot="1">
      <c r="A3" s="121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22"/>
      <c r="N3" s="113"/>
      <c r="O3" s="113"/>
      <c r="P3" s="113"/>
      <c r="Q3" s="113"/>
      <c r="R3" s="113"/>
      <c r="S3" s="113"/>
      <c r="T3" s="113"/>
      <c r="U3" s="120"/>
    </row>
    <row r="4" spans="1:21" ht="21" thickBot="1">
      <c r="A4" s="123" t="s">
        <v>20</v>
      </c>
      <c r="B4" s="113"/>
      <c r="C4" s="113"/>
      <c r="D4" s="113"/>
      <c r="E4" s="113"/>
      <c r="F4" s="113"/>
      <c r="G4" s="113"/>
      <c r="H4" s="113"/>
      <c r="I4" s="113"/>
      <c r="J4" s="113"/>
      <c r="K4" s="124" t="s">
        <v>2</v>
      </c>
      <c r="L4" s="125"/>
      <c r="M4" s="94">
        <v>32.34</v>
      </c>
      <c r="N4" s="113"/>
      <c r="O4" s="126" t="s">
        <v>3</v>
      </c>
      <c r="P4" s="125"/>
      <c r="Q4" s="127">
        <f>SUM(L$6:R$6)/7</f>
        <v>2.077271409148539</v>
      </c>
      <c r="R4" s="125" t="s">
        <v>4</v>
      </c>
      <c r="S4" s="128" t="s">
        <v>5</v>
      </c>
      <c r="T4" s="108" t="str">
        <f>IF(Q4&lt;Q19,"100%",Q4/Q19)</f>
        <v>100%</v>
      </c>
      <c r="U4" s="120"/>
    </row>
    <row r="5" spans="1:21" ht="15">
      <c r="A5" s="121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29">
        <f>IF(M4&lt;M19,1-T4/T19,T4-T19)</f>
        <v>0.1285074436842235</v>
      </c>
      <c r="U5" s="130" t="str">
        <f>IF(Q4&gt;Q19,"schlechter","besser")</f>
        <v>besser</v>
      </c>
    </row>
    <row r="6" spans="1:21" ht="15">
      <c r="A6" s="121"/>
      <c r="B6" s="114" t="s">
        <v>6</v>
      </c>
      <c r="C6" s="113"/>
      <c r="D6" s="113"/>
      <c r="E6" s="113"/>
      <c r="F6" s="113"/>
      <c r="G6" s="113"/>
      <c r="H6" s="113"/>
      <c r="I6" s="113"/>
      <c r="J6" s="113"/>
      <c r="K6" s="113"/>
      <c r="L6" s="131">
        <f>SUM(L9:L15)/7</f>
        <v>1.9657710533242467</v>
      </c>
      <c r="M6" s="131">
        <f aca="true" t="shared" si="0" ref="M6:R6">SUM(M9:M15)/7</f>
        <v>2.0067933331300742</v>
      </c>
      <c r="N6" s="131">
        <f t="shared" si="0"/>
        <v>2.0628729154275898</v>
      </c>
      <c r="O6" s="131">
        <f t="shared" si="0"/>
        <v>2.095654873922666</v>
      </c>
      <c r="P6" s="131">
        <f t="shared" si="0"/>
        <v>2.141116493025185</v>
      </c>
      <c r="Q6" s="131">
        <f t="shared" si="0"/>
        <v>2.135137168066446</v>
      </c>
      <c r="R6" s="131">
        <f t="shared" si="0"/>
        <v>2.1335540271435653</v>
      </c>
      <c r="S6" s="113"/>
      <c r="T6" s="113"/>
      <c r="U6" s="120"/>
    </row>
    <row r="7" spans="1:21" ht="15.75" thickBot="1">
      <c r="A7" s="121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20"/>
    </row>
    <row r="8" spans="1:21" ht="17.25" thickBot="1">
      <c r="A8" s="121"/>
      <c r="B8" s="132" t="s">
        <v>7</v>
      </c>
      <c r="C8" s="133" t="s">
        <v>8</v>
      </c>
      <c r="D8" s="133" t="s">
        <v>9</v>
      </c>
      <c r="E8" s="133" t="s">
        <v>10</v>
      </c>
      <c r="F8" s="133" t="s">
        <v>11</v>
      </c>
      <c r="G8" s="133" t="s">
        <v>12</v>
      </c>
      <c r="H8" s="133" t="s">
        <v>13</v>
      </c>
      <c r="I8" s="134" t="s">
        <v>14</v>
      </c>
      <c r="J8" s="113"/>
      <c r="K8" s="135" t="s">
        <v>15</v>
      </c>
      <c r="L8" s="113"/>
      <c r="M8" s="113"/>
      <c r="N8" s="113"/>
      <c r="O8" s="113"/>
      <c r="P8" s="113"/>
      <c r="Q8" s="113"/>
      <c r="R8" s="113"/>
      <c r="S8" s="113"/>
      <c r="T8" s="113"/>
      <c r="U8" s="120"/>
    </row>
    <row r="9" spans="1:21" ht="15">
      <c r="A9" s="121"/>
      <c r="B9" s="136" t="s">
        <v>8</v>
      </c>
      <c r="C9" s="137">
        <v>234</v>
      </c>
      <c r="D9" s="137">
        <v>213</v>
      </c>
      <c r="E9" s="137">
        <v>191</v>
      </c>
      <c r="F9" s="137">
        <v>178</v>
      </c>
      <c r="G9" s="137">
        <v>164</v>
      </c>
      <c r="H9" s="137">
        <v>164</v>
      </c>
      <c r="I9" s="138">
        <v>164</v>
      </c>
      <c r="J9" s="113"/>
      <c r="K9" s="113"/>
      <c r="L9" s="139">
        <f>$M$4/C9*10</f>
        <v>1.3820512820512822</v>
      </c>
      <c r="M9" s="140">
        <f aca="true" t="shared" si="1" ref="M9:R15">$M$4/D9*10</f>
        <v>1.5183098591549296</v>
      </c>
      <c r="N9" s="140">
        <f t="shared" si="1"/>
        <v>1.6931937172774871</v>
      </c>
      <c r="O9" s="140">
        <f t="shared" si="1"/>
        <v>1.8168539325842699</v>
      </c>
      <c r="P9" s="140">
        <f t="shared" si="1"/>
        <v>1.9719512195121953</v>
      </c>
      <c r="Q9" s="140">
        <f t="shared" si="1"/>
        <v>1.9719512195121953</v>
      </c>
      <c r="R9" s="141">
        <f t="shared" si="1"/>
        <v>1.9719512195121953</v>
      </c>
      <c r="S9" s="113"/>
      <c r="T9" s="113"/>
      <c r="U9" s="120"/>
    </row>
    <row r="10" spans="1:21" ht="15">
      <c r="A10" s="121"/>
      <c r="B10" s="136" t="s">
        <v>9</v>
      </c>
      <c r="C10" s="137">
        <v>205</v>
      </c>
      <c r="D10" s="137">
        <v>191</v>
      </c>
      <c r="E10" s="137">
        <v>177</v>
      </c>
      <c r="F10" s="137">
        <v>168</v>
      </c>
      <c r="G10" s="137">
        <v>159</v>
      </c>
      <c r="H10" s="137">
        <v>160</v>
      </c>
      <c r="I10" s="138">
        <v>160</v>
      </c>
      <c r="J10" s="113"/>
      <c r="K10" s="113"/>
      <c r="L10" s="142">
        <f aca="true" t="shared" si="2" ref="L10:L15">$M$4/C10*10</f>
        <v>1.5775609756097564</v>
      </c>
      <c r="M10" s="143">
        <f t="shared" si="1"/>
        <v>1.6931937172774871</v>
      </c>
      <c r="N10" s="143">
        <f t="shared" si="1"/>
        <v>1.8271186440677967</v>
      </c>
      <c r="O10" s="143">
        <f t="shared" si="1"/>
        <v>1.9250000000000003</v>
      </c>
      <c r="P10" s="143">
        <f t="shared" si="1"/>
        <v>2.0339622641509436</v>
      </c>
      <c r="Q10" s="143">
        <f t="shared" si="1"/>
        <v>2.02125</v>
      </c>
      <c r="R10" s="144">
        <f t="shared" si="1"/>
        <v>2.02125</v>
      </c>
      <c r="S10" s="113"/>
      <c r="T10" s="113"/>
      <c r="U10" s="120"/>
    </row>
    <row r="11" spans="1:21" ht="15">
      <c r="A11" s="121"/>
      <c r="B11" s="136" t="s">
        <v>10</v>
      </c>
      <c r="C11" s="137">
        <v>175</v>
      </c>
      <c r="D11" s="137">
        <v>169</v>
      </c>
      <c r="E11" s="137">
        <v>162</v>
      </c>
      <c r="F11" s="137">
        <v>159</v>
      </c>
      <c r="G11" s="137">
        <v>155</v>
      </c>
      <c r="H11" s="137">
        <v>155</v>
      </c>
      <c r="I11" s="138">
        <v>156</v>
      </c>
      <c r="J11" s="113"/>
      <c r="K11" s="113"/>
      <c r="L11" s="142">
        <f t="shared" si="2"/>
        <v>1.8480000000000003</v>
      </c>
      <c r="M11" s="143">
        <f t="shared" si="1"/>
        <v>1.9136094674556214</v>
      </c>
      <c r="N11" s="143">
        <f t="shared" si="1"/>
        <v>1.9962962962962965</v>
      </c>
      <c r="O11" s="143">
        <f t="shared" si="1"/>
        <v>2.0339622641509436</v>
      </c>
      <c r="P11" s="143">
        <f t="shared" si="1"/>
        <v>2.086451612903226</v>
      </c>
      <c r="Q11" s="143">
        <f t="shared" si="1"/>
        <v>2.086451612903226</v>
      </c>
      <c r="R11" s="144">
        <f t="shared" si="1"/>
        <v>2.0730769230769233</v>
      </c>
      <c r="S11" s="113"/>
      <c r="T11" s="113"/>
      <c r="U11" s="120"/>
    </row>
    <row r="12" spans="1:21" ht="15">
      <c r="A12" s="121"/>
      <c r="B12" s="136" t="s">
        <v>11</v>
      </c>
      <c r="C12" s="137">
        <v>146</v>
      </c>
      <c r="D12" s="137">
        <v>147</v>
      </c>
      <c r="E12" s="137">
        <v>148</v>
      </c>
      <c r="F12" s="137">
        <v>149</v>
      </c>
      <c r="G12" s="137">
        <v>150</v>
      </c>
      <c r="H12" s="137">
        <v>151</v>
      </c>
      <c r="I12" s="138">
        <v>152</v>
      </c>
      <c r="J12" s="113"/>
      <c r="K12" s="113"/>
      <c r="L12" s="142">
        <f t="shared" si="2"/>
        <v>2.215068493150685</v>
      </c>
      <c r="M12" s="143">
        <f t="shared" si="1"/>
        <v>2.2</v>
      </c>
      <c r="N12" s="143">
        <f t="shared" si="1"/>
        <v>2.1851351351351354</v>
      </c>
      <c r="O12" s="143">
        <f t="shared" si="1"/>
        <v>2.1704697986577184</v>
      </c>
      <c r="P12" s="143">
        <f t="shared" si="1"/>
        <v>2.156</v>
      </c>
      <c r="Q12" s="143">
        <f t="shared" si="1"/>
        <v>2.141721854304636</v>
      </c>
      <c r="R12" s="144">
        <f t="shared" si="1"/>
        <v>2.1276315789473688</v>
      </c>
      <c r="S12" s="113"/>
      <c r="T12" s="113"/>
      <c r="U12" s="120"/>
    </row>
    <row r="13" spans="1:21" ht="15">
      <c r="A13" s="121"/>
      <c r="B13" s="136" t="s">
        <v>12</v>
      </c>
      <c r="C13" s="137">
        <v>145</v>
      </c>
      <c r="D13" s="137">
        <v>146</v>
      </c>
      <c r="E13" s="137">
        <v>146</v>
      </c>
      <c r="F13" s="137">
        <v>147</v>
      </c>
      <c r="G13" s="137">
        <v>147</v>
      </c>
      <c r="H13" s="137">
        <v>148</v>
      </c>
      <c r="I13" s="138">
        <v>148</v>
      </c>
      <c r="J13" s="113"/>
      <c r="K13" s="113"/>
      <c r="L13" s="142">
        <f t="shared" si="2"/>
        <v>2.2303448275862072</v>
      </c>
      <c r="M13" s="143">
        <f t="shared" si="1"/>
        <v>2.215068493150685</v>
      </c>
      <c r="N13" s="143">
        <f t="shared" si="1"/>
        <v>2.215068493150685</v>
      </c>
      <c r="O13" s="143">
        <f t="shared" si="1"/>
        <v>2.2</v>
      </c>
      <c r="P13" s="143">
        <f t="shared" si="1"/>
        <v>2.2</v>
      </c>
      <c r="Q13" s="143">
        <f t="shared" si="1"/>
        <v>2.1851351351351354</v>
      </c>
      <c r="R13" s="144">
        <f t="shared" si="1"/>
        <v>2.1851351351351354</v>
      </c>
      <c r="S13" s="113"/>
      <c r="T13" s="113"/>
      <c r="U13" s="120"/>
    </row>
    <row r="14" spans="1:21" ht="15">
      <c r="A14" s="121"/>
      <c r="B14" s="136" t="s">
        <v>13</v>
      </c>
      <c r="C14" s="137">
        <v>144</v>
      </c>
      <c r="D14" s="137">
        <v>144</v>
      </c>
      <c r="E14" s="137">
        <v>144</v>
      </c>
      <c r="F14" s="137">
        <v>144</v>
      </c>
      <c r="G14" s="137">
        <v>144</v>
      </c>
      <c r="H14" s="137">
        <v>144</v>
      </c>
      <c r="I14" s="138">
        <v>144</v>
      </c>
      <c r="J14" s="113"/>
      <c r="K14" s="113"/>
      <c r="L14" s="142">
        <f t="shared" si="2"/>
        <v>2.2458333333333336</v>
      </c>
      <c r="M14" s="143">
        <f t="shared" si="1"/>
        <v>2.2458333333333336</v>
      </c>
      <c r="N14" s="143">
        <f t="shared" si="1"/>
        <v>2.2458333333333336</v>
      </c>
      <c r="O14" s="143">
        <f t="shared" si="1"/>
        <v>2.2458333333333336</v>
      </c>
      <c r="P14" s="143">
        <f t="shared" si="1"/>
        <v>2.2458333333333336</v>
      </c>
      <c r="Q14" s="143">
        <f t="shared" si="1"/>
        <v>2.2458333333333336</v>
      </c>
      <c r="R14" s="144">
        <f t="shared" si="1"/>
        <v>2.2458333333333336</v>
      </c>
      <c r="S14" s="113"/>
      <c r="T14" s="113"/>
      <c r="U14" s="120"/>
    </row>
    <row r="15" spans="1:21" ht="15.75" thickBot="1">
      <c r="A15" s="121"/>
      <c r="B15" s="145" t="s">
        <v>14</v>
      </c>
      <c r="C15" s="146">
        <v>143</v>
      </c>
      <c r="D15" s="146">
        <v>143</v>
      </c>
      <c r="E15" s="146">
        <v>142</v>
      </c>
      <c r="F15" s="146">
        <v>142</v>
      </c>
      <c r="G15" s="146">
        <v>141</v>
      </c>
      <c r="H15" s="146">
        <v>141</v>
      </c>
      <c r="I15" s="147">
        <v>140</v>
      </c>
      <c r="J15" s="113"/>
      <c r="K15" s="113"/>
      <c r="L15" s="148">
        <f t="shared" si="2"/>
        <v>2.261538461538462</v>
      </c>
      <c r="M15" s="149">
        <f t="shared" si="1"/>
        <v>2.261538461538462</v>
      </c>
      <c r="N15" s="149">
        <f t="shared" si="1"/>
        <v>2.2774647887323947</v>
      </c>
      <c r="O15" s="149">
        <f t="shared" si="1"/>
        <v>2.2774647887323947</v>
      </c>
      <c r="P15" s="149">
        <f t="shared" si="1"/>
        <v>2.293617021276596</v>
      </c>
      <c r="Q15" s="149">
        <f t="shared" si="1"/>
        <v>2.293617021276596</v>
      </c>
      <c r="R15" s="150">
        <f t="shared" si="1"/>
        <v>2.31</v>
      </c>
      <c r="S15" s="113"/>
      <c r="T15" s="113"/>
      <c r="U15" s="120"/>
    </row>
    <row r="16" spans="1:21" ht="15">
      <c r="A16" s="121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20"/>
    </row>
    <row r="17" spans="1:21" ht="15">
      <c r="A17" s="121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6"/>
      <c r="O17" s="117" t="s">
        <v>16</v>
      </c>
      <c r="P17" s="118"/>
      <c r="Q17" s="118"/>
      <c r="R17" s="119"/>
      <c r="S17" s="119"/>
      <c r="T17" s="119"/>
      <c r="U17" s="120"/>
    </row>
    <row r="18" spans="1:21" ht="15.75" thickBot="1">
      <c r="A18" s="121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22"/>
      <c r="N18" s="113"/>
      <c r="O18" s="113"/>
      <c r="P18" s="113"/>
      <c r="Q18" s="113"/>
      <c r="R18" s="113"/>
      <c r="S18" s="113"/>
      <c r="T18" s="113"/>
      <c r="U18" s="120"/>
    </row>
    <row r="19" spans="1:21" ht="21" thickBot="1">
      <c r="A19" s="123" t="s">
        <v>21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24" t="s">
        <v>2</v>
      </c>
      <c r="L19" s="125"/>
      <c r="M19" s="94">
        <v>45.92</v>
      </c>
      <c r="N19" s="113"/>
      <c r="O19" s="126" t="s">
        <v>3</v>
      </c>
      <c r="P19" s="125"/>
      <c r="Q19" s="127">
        <f>SUM(L$21:R$21)/7</f>
        <v>2.3835790611111785</v>
      </c>
      <c r="R19" s="125" t="s">
        <v>4</v>
      </c>
      <c r="S19" s="128" t="s">
        <v>5</v>
      </c>
      <c r="T19" s="108">
        <f>IF(Q4&lt;Q19,Q19/Q4,"100%")</f>
        <v>1.1474567312743176</v>
      </c>
      <c r="U19" s="120"/>
    </row>
    <row r="20" spans="1:21" ht="15">
      <c r="A20" s="151"/>
      <c r="B20" s="114" t="s">
        <v>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29">
        <f>IF(M4&lt;M19,T19-T4,1-T19/T4)</f>
        <v>0.14745673127431758</v>
      </c>
      <c r="U20" s="130" t="str">
        <f>IF(Q4&lt;Q19,"schlechter","besser")</f>
        <v>schlechter</v>
      </c>
    </row>
    <row r="21" spans="1:21" ht="15.75" thickBot="1">
      <c r="A21" s="151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31">
        <f>SUM(L23:L29)/7</f>
        <v>2.1183451120272174</v>
      </c>
      <c r="M21" s="131">
        <f aca="true" t="shared" si="3" ref="M21:R21">SUM(M23:M29)/7</f>
        <v>2.261670115240642</v>
      </c>
      <c r="N21" s="131">
        <f t="shared" si="3"/>
        <v>2.4304176732155467</v>
      </c>
      <c r="O21" s="131">
        <f t="shared" si="3"/>
        <v>2.4048273044824944</v>
      </c>
      <c r="P21" s="131">
        <f t="shared" si="3"/>
        <v>2.3860215097797197</v>
      </c>
      <c r="Q21" s="131">
        <f t="shared" si="3"/>
        <v>2.4864342665402126</v>
      </c>
      <c r="R21" s="131">
        <f t="shared" si="3"/>
        <v>2.5973374464924164</v>
      </c>
      <c r="S21" s="113"/>
      <c r="T21" s="113"/>
      <c r="U21" s="120"/>
    </row>
    <row r="22" spans="1:21" ht="17.25" thickBot="1">
      <c r="A22" s="151"/>
      <c r="B22" s="132" t="s">
        <v>7</v>
      </c>
      <c r="C22" s="133" t="s">
        <v>8</v>
      </c>
      <c r="D22" s="133" t="s">
        <v>9</v>
      </c>
      <c r="E22" s="133" t="s">
        <v>10</v>
      </c>
      <c r="F22" s="133" t="s">
        <v>11</v>
      </c>
      <c r="G22" s="133" t="s">
        <v>12</v>
      </c>
      <c r="H22" s="133" t="s">
        <v>13</v>
      </c>
      <c r="I22" s="134" t="s">
        <v>14</v>
      </c>
      <c r="J22" s="113"/>
      <c r="K22" s="135" t="s">
        <v>15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20"/>
    </row>
    <row r="23" spans="1:21" ht="15">
      <c r="A23" s="151"/>
      <c r="B23" s="136" t="s">
        <v>8</v>
      </c>
      <c r="C23" s="137">
        <v>252</v>
      </c>
      <c r="D23" s="137">
        <v>225</v>
      </c>
      <c r="E23" s="137">
        <v>199</v>
      </c>
      <c r="F23" s="137">
        <v>206</v>
      </c>
      <c r="G23" s="137">
        <v>212</v>
      </c>
      <c r="H23" s="137">
        <v>199</v>
      </c>
      <c r="I23" s="138">
        <v>186</v>
      </c>
      <c r="J23" s="113"/>
      <c r="K23" s="113"/>
      <c r="L23" s="139">
        <f>$M$19/C23*10</f>
        <v>1.8222222222222224</v>
      </c>
      <c r="M23" s="140">
        <f aca="true" t="shared" si="4" ref="M23:R29">$M$19/D23*10</f>
        <v>2.040888888888889</v>
      </c>
      <c r="N23" s="140">
        <f t="shared" si="4"/>
        <v>2.307537688442211</v>
      </c>
      <c r="O23" s="140">
        <f t="shared" si="4"/>
        <v>2.229126213592233</v>
      </c>
      <c r="P23" s="140">
        <f t="shared" si="4"/>
        <v>2.1660377358490566</v>
      </c>
      <c r="Q23" s="140">
        <f t="shared" si="4"/>
        <v>2.307537688442211</v>
      </c>
      <c r="R23" s="141">
        <f t="shared" si="4"/>
        <v>2.468817204301075</v>
      </c>
      <c r="S23" s="113"/>
      <c r="T23" s="113"/>
      <c r="U23" s="120"/>
    </row>
    <row r="24" spans="1:21" ht="15">
      <c r="A24" s="151"/>
      <c r="B24" s="136" t="s">
        <v>9</v>
      </c>
      <c r="C24" s="137">
        <v>241</v>
      </c>
      <c r="D24" s="137">
        <v>218</v>
      </c>
      <c r="E24" s="137">
        <v>195</v>
      </c>
      <c r="F24" s="137">
        <v>201</v>
      </c>
      <c r="G24" s="137">
        <v>206</v>
      </c>
      <c r="H24" s="137">
        <v>194</v>
      </c>
      <c r="I24" s="138">
        <v>183</v>
      </c>
      <c r="J24" s="113"/>
      <c r="K24" s="113"/>
      <c r="L24" s="142">
        <f aca="true" t="shared" si="5" ref="L24:L29">$M$19/C24*10</f>
        <v>1.9053941908713692</v>
      </c>
      <c r="M24" s="143">
        <f t="shared" si="4"/>
        <v>2.106422018348624</v>
      </c>
      <c r="N24" s="143">
        <f t="shared" si="4"/>
        <v>2.3548717948717948</v>
      </c>
      <c r="O24" s="143">
        <f t="shared" si="4"/>
        <v>2.2845771144278606</v>
      </c>
      <c r="P24" s="143">
        <f t="shared" si="4"/>
        <v>2.229126213592233</v>
      </c>
      <c r="Q24" s="143">
        <f t="shared" si="4"/>
        <v>2.3670103092783505</v>
      </c>
      <c r="R24" s="144">
        <f t="shared" si="4"/>
        <v>2.509289617486339</v>
      </c>
      <c r="S24" s="113"/>
      <c r="T24" s="113"/>
      <c r="U24" s="120"/>
    </row>
    <row r="25" spans="1:21" ht="15">
      <c r="A25" s="151"/>
      <c r="B25" s="136" t="s">
        <v>10</v>
      </c>
      <c r="C25" s="137">
        <v>230</v>
      </c>
      <c r="D25" s="137">
        <v>211</v>
      </c>
      <c r="E25" s="137">
        <v>192</v>
      </c>
      <c r="F25" s="137">
        <v>196</v>
      </c>
      <c r="G25" s="137">
        <v>200</v>
      </c>
      <c r="H25" s="137">
        <v>190</v>
      </c>
      <c r="I25" s="138">
        <v>180</v>
      </c>
      <c r="J25" s="113"/>
      <c r="K25" s="113"/>
      <c r="L25" s="142">
        <f t="shared" si="5"/>
        <v>1.9965217391304348</v>
      </c>
      <c r="M25" s="143">
        <f t="shared" si="4"/>
        <v>2.1763033175355453</v>
      </c>
      <c r="N25" s="143">
        <f t="shared" si="4"/>
        <v>2.3916666666666666</v>
      </c>
      <c r="O25" s="143">
        <f t="shared" si="4"/>
        <v>2.342857142857143</v>
      </c>
      <c r="P25" s="143">
        <f t="shared" si="4"/>
        <v>2.296</v>
      </c>
      <c r="Q25" s="143">
        <f t="shared" si="4"/>
        <v>2.416842105263158</v>
      </c>
      <c r="R25" s="144">
        <f t="shared" si="4"/>
        <v>2.551111111111111</v>
      </c>
      <c r="S25" s="113"/>
      <c r="T25" s="113"/>
      <c r="U25" s="120"/>
    </row>
    <row r="26" spans="1:21" ht="15">
      <c r="A26" s="151"/>
      <c r="B26" s="136" t="s">
        <v>11</v>
      </c>
      <c r="C26" s="137">
        <v>219</v>
      </c>
      <c r="D26" s="137">
        <v>204</v>
      </c>
      <c r="E26" s="137">
        <v>189</v>
      </c>
      <c r="F26" s="137">
        <v>191</v>
      </c>
      <c r="G26" s="137">
        <v>193</v>
      </c>
      <c r="H26" s="137">
        <v>185</v>
      </c>
      <c r="I26" s="138">
        <v>177</v>
      </c>
      <c r="J26" s="113"/>
      <c r="K26" s="113"/>
      <c r="L26" s="142">
        <f t="shared" si="5"/>
        <v>2.0968036529680365</v>
      </c>
      <c r="M26" s="143">
        <f t="shared" si="4"/>
        <v>2.2509803921568627</v>
      </c>
      <c r="N26" s="143">
        <f t="shared" si="4"/>
        <v>2.4296296296296296</v>
      </c>
      <c r="O26" s="143">
        <f t="shared" si="4"/>
        <v>2.404188481675393</v>
      </c>
      <c r="P26" s="143">
        <f t="shared" si="4"/>
        <v>2.379274611398964</v>
      </c>
      <c r="Q26" s="143">
        <f t="shared" si="4"/>
        <v>2.482162162162162</v>
      </c>
      <c r="R26" s="144">
        <f t="shared" si="4"/>
        <v>2.594350282485876</v>
      </c>
      <c r="S26" s="113"/>
      <c r="T26" s="113"/>
      <c r="U26" s="120"/>
    </row>
    <row r="27" spans="1:21" ht="15">
      <c r="A27" s="151"/>
      <c r="B27" s="136" t="s">
        <v>12</v>
      </c>
      <c r="C27" s="137">
        <v>208</v>
      </c>
      <c r="D27" s="137">
        <v>197</v>
      </c>
      <c r="E27" s="137">
        <v>186</v>
      </c>
      <c r="F27" s="137">
        <v>187</v>
      </c>
      <c r="G27" s="137">
        <v>187</v>
      </c>
      <c r="H27" s="137">
        <v>181</v>
      </c>
      <c r="I27" s="138">
        <v>174</v>
      </c>
      <c r="J27" s="113"/>
      <c r="K27" s="113"/>
      <c r="L27" s="142">
        <f t="shared" si="5"/>
        <v>2.207692307692308</v>
      </c>
      <c r="M27" s="143">
        <f t="shared" si="4"/>
        <v>2.330964467005076</v>
      </c>
      <c r="N27" s="143">
        <f t="shared" si="4"/>
        <v>2.468817204301075</v>
      </c>
      <c r="O27" s="143">
        <f t="shared" si="4"/>
        <v>2.455614973262032</v>
      </c>
      <c r="P27" s="143">
        <f t="shared" si="4"/>
        <v>2.455614973262032</v>
      </c>
      <c r="Q27" s="143">
        <f t="shared" si="4"/>
        <v>2.5370165745856355</v>
      </c>
      <c r="R27" s="144">
        <f t="shared" si="4"/>
        <v>2.639080459770115</v>
      </c>
      <c r="S27" s="113"/>
      <c r="T27" s="113"/>
      <c r="U27" s="120"/>
    </row>
    <row r="28" spans="1:21" ht="15">
      <c r="A28" s="151"/>
      <c r="B28" s="136" t="s">
        <v>13</v>
      </c>
      <c r="C28" s="137">
        <v>197</v>
      </c>
      <c r="D28" s="137">
        <v>190</v>
      </c>
      <c r="E28" s="137">
        <v>183</v>
      </c>
      <c r="F28" s="137">
        <v>182</v>
      </c>
      <c r="G28" s="137">
        <v>181</v>
      </c>
      <c r="H28" s="137">
        <v>176</v>
      </c>
      <c r="I28" s="138">
        <v>171</v>
      </c>
      <c r="J28" s="113"/>
      <c r="K28" s="113"/>
      <c r="L28" s="142">
        <f t="shared" si="5"/>
        <v>2.330964467005076</v>
      </c>
      <c r="M28" s="143">
        <f t="shared" si="4"/>
        <v>2.416842105263158</v>
      </c>
      <c r="N28" s="143">
        <f t="shared" si="4"/>
        <v>2.509289617486339</v>
      </c>
      <c r="O28" s="143">
        <f t="shared" si="4"/>
        <v>2.5230769230769234</v>
      </c>
      <c r="P28" s="143">
        <f t="shared" si="4"/>
        <v>2.5370165745856355</v>
      </c>
      <c r="Q28" s="143">
        <f t="shared" si="4"/>
        <v>2.6090909090909093</v>
      </c>
      <c r="R28" s="144">
        <f t="shared" si="4"/>
        <v>2.6853801169590645</v>
      </c>
      <c r="S28" s="113"/>
      <c r="T28" s="113"/>
      <c r="U28" s="120"/>
    </row>
    <row r="29" spans="1:21" ht="15.75" thickBot="1">
      <c r="A29" s="151"/>
      <c r="B29" s="145" t="s">
        <v>14</v>
      </c>
      <c r="C29" s="146">
        <v>186</v>
      </c>
      <c r="D29" s="146">
        <v>183</v>
      </c>
      <c r="E29" s="146">
        <v>180</v>
      </c>
      <c r="F29" s="146">
        <v>177</v>
      </c>
      <c r="G29" s="146">
        <v>174</v>
      </c>
      <c r="H29" s="146">
        <v>171</v>
      </c>
      <c r="I29" s="147">
        <v>168</v>
      </c>
      <c r="J29" s="113"/>
      <c r="K29" s="113"/>
      <c r="L29" s="148">
        <f t="shared" si="5"/>
        <v>2.468817204301075</v>
      </c>
      <c r="M29" s="149">
        <f t="shared" si="4"/>
        <v>2.509289617486339</v>
      </c>
      <c r="N29" s="149">
        <f t="shared" si="4"/>
        <v>2.551111111111111</v>
      </c>
      <c r="O29" s="149">
        <f t="shared" si="4"/>
        <v>2.594350282485876</v>
      </c>
      <c r="P29" s="149">
        <f t="shared" si="4"/>
        <v>2.639080459770115</v>
      </c>
      <c r="Q29" s="149">
        <f t="shared" si="4"/>
        <v>2.6853801169590645</v>
      </c>
      <c r="R29" s="150">
        <f t="shared" si="4"/>
        <v>2.7333333333333334</v>
      </c>
      <c r="S29" s="113"/>
      <c r="T29" s="113"/>
      <c r="U29" s="120"/>
    </row>
    <row r="30" spans="1:21" ht="15">
      <c r="A30" s="121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20"/>
    </row>
    <row r="31" spans="1:21" ht="15.75" thickBot="1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4"/>
    </row>
  </sheetData>
  <sheetProtection password="C7EC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Schmidts</dc:creator>
  <cp:keywords/>
  <dc:description/>
  <cp:lastModifiedBy>Helmut Schmidts</cp:lastModifiedBy>
  <dcterms:created xsi:type="dcterms:W3CDTF">2014-08-07T09:33:46Z</dcterms:created>
  <dcterms:modified xsi:type="dcterms:W3CDTF">2014-08-11T07:26:28Z</dcterms:modified>
  <cp:category/>
  <cp:version/>
  <cp:contentType/>
  <cp:contentStatus/>
</cp:coreProperties>
</file>